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2805" windowWidth="15600" windowHeight="9105" tabRatio="746"/>
  </bookViews>
  <sheets>
    <sheet name="Отчет об исполнении муниципальн" sheetId="1" r:id="rId1"/>
  </sheets>
  <calcPr calcId="145621"/>
</workbook>
</file>

<file path=xl/calcChain.xml><?xml version="1.0" encoding="utf-8"?>
<calcChain xmlns="http://schemas.openxmlformats.org/spreadsheetml/2006/main">
  <c r="AB3" i="1"/>
  <c r="AC3" s="1"/>
  <c r="J275"/>
  <c r="Q275"/>
  <c r="N68" l="1"/>
  <c r="N18"/>
  <c r="O18" s="1"/>
  <c r="N170"/>
  <c r="O170" s="1"/>
  <c r="N214"/>
  <c r="N112"/>
  <c r="O112" s="1"/>
  <c r="N44"/>
  <c r="N216"/>
  <c r="O144"/>
  <c r="O166"/>
  <c r="O68"/>
  <c r="N171"/>
  <c r="O171" s="1"/>
  <c r="N140"/>
  <c r="O140" s="1"/>
  <c r="O88"/>
  <c r="N169"/>
  <c r="O169" s="1"/>
  <c r="N194"/>
  <c r="N168"/>
  <c r="N39"/>
  <c r="O167"/>
  <c r="N41"/>
  <c r="O41" s="1"/>
  <c r="N193"/>
  <c r="O193" s="1"/>
  <c r="N139"/>
  <c r="O139" s="1"/>
  <c r="N66"/>
  <c r="N256"/>
  <c r="O168"/>
  <c r="N218"/>
  <c r="N93"/>
  <c r="O93" s="1"/>
  <c r="O214"/>
  <c r="O94"/>
  <c r="N63"/>
  <c r="N43"/>
  <c r="O43" s="1"/>
  <c r="N92"/>
  <c r="O218"/>
  <c r="N45"/>
  <c r="O45" s="1"/>
  <c r="N217"/>
  <c r="O217" s="1"/>
  <c r="O63"/>
  <c r="N167"/>
  <c r="N88"/>
  <c r="O90"/>
  <c r="N118"/>
  <c r="O118" s="1"/>
  <c r="N19"/>
  <c r="O19" s="1"/>
  <c r="N67"/>
  <c r="O67" s="1"/>
  <c r="N20"/>
  <c r="O20" s="1"/>
  <c r="O91"/>
  <c r="N144"/>
  <c r="N90"/>
  <c r="O16"/>
  <c r="N115"/>
  <c r="O115" s="1"/>
  <c r="O237"/>
  <c r="O116"/>
  <c r="N172"/>
  <c r="O172" s="1"/>
  <c r="N91"/>
  <c r="N94"/>
  <c r="N65"/>
  <c r="O65" s="1"/>
  <c r="O39"/>
  <c r="N136"/>
  <c r="O136" s="1"/>
  <c r="O69"/>
  <c r="O138"/>
  <c r="N237"/>
  <c r="N117"/>
  <c r="O117" s="1"/>
  <c r="N116"/>
  <c r="N69"/>
  <c r="O44"/>
  <c r="O216"/>
  <c r="N141"/>
  <c r="O141" s="1"/>
  <c r="O92"/>
  <c r="N143"/>
  <c r="O143" s="1"/>
  <c r="N138"/>
  <c r="N114"/>
  <c r="O194"/>
  <c r="O66"/>
  <c r="O256"/>
  <c r="N164"/>
  <c r="O164" s="1"/>
  <c r="O114"/>
  <c r="N142"/>
  <c r="O142" s="1"/>
  <c r="N42"/>
  <c r="O42" s="1"/>
  <c r="N16"/>
  <c r="N166"/>
  <c r="N191"/>
  <c r="O191" s="1"/>
</calcChain>
</file>

<file path=xl/sharedStrings.xml><?xml version="1.0" encoding="utf-8"?>
<sst xmlns="http://schemas.openxmlformats.org/spreadsheetml/2006/main" count="1128" uniqueCount="127">
  <si>
    <t>Причины отклонения от запланированных значений</t>
  </si>
  <si>
    <t>х</t>
  </si>
  <si>
    <t>ОТЧЕТ
об исполнении муниципального задания на оказание (выполнение) муниципальных услуг (работ) города Омска</t>
  </si>
  <si>
    <t>за отчетный период</t>
  </si>
  <si>
    <t>человек</t>
  </si>
  <si>
    <t>(Наименование муниципального учреждения города Омска)</t>
  </si>
  <si>
    <t>От кого поступило жалоба</t>
  </si>
  <si>
    <t>Дата поступления жалобы</t>
  </si>
  <si>
    <t>Краткое содержание жалобы</t>
  </si>
  <si>
    <t>Информация о принятых мерах</t>
  </si>
  <si>
    <t>Дата проверки</t>
  </si>
  <si>
    <t>Наименование контролирующего органа</t>
  </si>
  <si>
    <t>Содержание замечаний</t>
  </si>
  <si>
    <t>(расшифровка подписи)</t>
  </si>
  <si>
    <t>МП</t>
  </si>
  <si>
    <t>не менее 70</t>
  </si>
  <si>
    <t>не менее 80</t>
  </si>
  <si>
    <t>не менее 1</t>
  </si>
  <si>
    <t>не менее 50</t>
  </si>
  <si>
    <t>Наименование учреждения в чей адрес поступило жалоба</t>
  </si>
  <si>
    <t>Часть I. Оказание муниципальной услуги (услуг)</t>
  </si>
  <si>
    <t>Наименование муниципальной услуги:</t>
  </si>
  <si>
    <t>1.1 Реализация основных образовательных программ дошкольного образования</t>
  </si>
  <si>
    <t xml:space="preserve"> Информация о наличии обоснованных жалоб на качество оказания муниципальной услуги города Омска</t>
  </si>
  <si>
    <t xml:space="preserve"> Информация о наличии замечаний на качество оказания муниципальной услуги города Омска со стороны контролирующих органов</t>
  </si>
  <si>
    <t>Наименование (характеристика) показателя</t>
  </si>
  <si>
    <t>единица измерения</t>
  </si>
  <si>
    <t xml:space="preserve">утвержденное в муниципальном задании </t>
  </si>
  <si>
    <t>на год</t>
  </si>
  <si>
    <t>нарастающим итогом с начала года</t>
  </si>
  <si>
    <t>на отчетный период</t>
  </si>
  <si>
    <t>фактическое значение</t>
  </si>
  <si>
    <t>Значение показателей, характеризующих качество и (или) объем (содержание) муниципальной услуги в натуральных показателях</t>
  </si>
  <si>
    <t>Значение показателей, характеризующих  объем (содержание) муниципальной услуги,рублей</t>
  </si>
  <si>
    <t>Объем (содержание) муниципальной услуги, всего,  в том числе:</t>
  </si>
  <si>
    <t>число обучающихся</t>
  </si>
  <si>
    <t>Показатели, характеризующие качество муниципальной услуги:</t>
  </si>
  <si>
    <t>доля обоснованных жалоб, поступивших за отчетный период, по которым приняты меры, от общего числа обоснованных жалоб, поступивших за отчетный период</t>
  </si>
  <si>
    <t>общий уровень укомплектованности педагогическими работниками в соответствии со штатным расписанием</t>
  </si>
  <si>
    <t>доля педагогических работников с высшим профессиональным образованием от общего</t>
  </si>
  <si>
    <t>проценты</t>
  </si>
  <si>
    <t>1.2  Присмотр и уход</t>
  </si>
  <si>
    <t xml:space="preserve">уровень посещения детьми бюджетного дошкольного образовательного учреждения города Омска </t>
  </si>
  <si>
    <t>уровень заболеваемости детей в Учреждении</t>
  </si>
  <si>
    <t>уровень детского травматизма в Учреждении на одного ребенка</t>
  </si>
  <si>
    <t>выполнение установленных норм калорийности суточного рациона питания в Учреждении</t>
  </si>
  <si>
    <t>1.3  Реализация основных общеобразовательных программ начального общего образования.</t>
  </si>
  <si>
    <t>полнота реализации основной общеобразовательной программы НОО</t>
  </si>
  <si>
    <t>уровень освоения обучающимися основной общеобразовательной программы начального общего образования  по завершении уровня НОО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</si>
  <si>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</si>
  <si>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</si>
  <si>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</si>
  <si>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1.4   Реализация основных общеобразовательных программ основного общего образования.</t>
  </si>
  <si>
    <t>Информация о наличии обоснованных жалоб на качество оказания муниципальной услуги города Омска</t>
  </si>
  <si>
    <t>Информация о наличии замечаний на качество оказания муниципальной услуги города Омска со стороны контролирующих органов</t>
  </si>
  <si>
    <t>уровень освоения обучающимися основной общеобразовательной программы основного общего образования  по завершении уровня ООО</t>
  </si>
  <si>
    <t>полнота реализации основной общеобразовательной программы ООО</t>
  </si>
  <si>
    <t>1.5  Реализация основных общеобразовательных программ среднего общего образования.</t>
  </si>
  <si>
    <t>уровень освоения обучающимися основной общеобразовательной программы основного общего образования  по завершении уровня СОО</t>
  </si>
  <si>
    <t>полнота реализации основной общеобразовательной программы СОО</t>
  </si>
  <si>
    <t>1.6  Реализация дополнительных общеобразовательных общеразвивающих программ.</t>
  </si>
  <si>
    <t>доля детей, осваиваивающих дополнительные образовательные программы в образовательном учреждении</t>
  </si>
  <si>
    <t xml:space="preserve"> доля обучающихся, принимающих участие в конкурсах, соревнованиях, фестивалях, проектах, программах на муниципальном и областном уровнях</t>
  </si>
  <si>
    <t>не менее 15</t>
  </si>
  <si>
    <t>доля обучающихся, принимающих участие в конкурсах, соревнованиях, фестивалях, проектах, программах на всероссийском и международном уровнях</t>
  </si>
  <si>
    <t>доля детей, ставших победителями, призерами всероссийских и международных мероприятий</t>
  </si>
  <si>
    <t>доля педагогических работников с высшим образованием от общего числа педагогических работников</t>
  </si>
  <si>
    <t>доля родителей (законных представителей), удовлетворенных условиями и качеством предоставляемой образовательной услуги</t>
  </si>
  <si>
    <t>не менее 90</t>
  </si>
  <si>
    <t>Наименование муниципальной услуги :</t>
  </si>
  <si>
    <t xml:space="preserve">доля обучающихся, принимающих участие в конкурсах, соревнованиях, фестивалях, проектах, программах на всероссийском и международном уровнях </t>
  </si>
  <si>
    <t>1.8    Содержание детей</t>
  </si>
  <si>
    <t xml:space="preserve">доля обоснованных жалоб, поступивших за отчетный период, по которым приняты меры, от общего числа обоснованных жалоб, поступивших за отчетный период </t>
  </si>
  <si>
    <t xml:space="preserve"> выполнение натуральных норм питания за отчетный период </t>
  </si>
  <si>
    <t>сохранность контингента детей, находящихся в Учреждениях, в течение смены</t>
  </si>
  <si>
    <t>1.10    Организация отдыха детей и молодежи</t>
  </si>
  <si>
    <t xml:space="preserve"> общий уровень укомплектованности  лагерей с дневным пребыванием (далее - Учреждения) кадрами в соответствии со штатным расписанием</t>
  </si>
  <si>
    <t>Наименование показателя</t>
  </si>
  <si>
    <t>факт нарастающим итогом с начала года</t>
  </si>
  <si>
    <t>Наименование муниципальной работы:</t>
  </si>
  <si>
    <t>допустимые (возможные) отклонения</t>
  </si>
  <si>
    <t>отклонение, превышающее допустимое (возможное) отклонение</t>
  </si>
  <si>
    <t>число мероприятий</t>
  </si>
  <si>
    <t>мероприятия</t>
  </si>
  <si>
    <t xml:space="preserve"> Информация о наличии обоснованных жалоб на качество оказания муниципальной работы</t>
  </si>
  <si>
    <t xml:space="preserve"> Информация о наличии замечаний на качество оказания муниципальной работы города Омска со стороны контролирующих органов</t>
  </si>
  <si>
    <t>Часть III. Уплата налогов, в качестве объекта налогообложения по которым признается имущество муниципального учреждения</t>
  </si>
  <si>
    <t>уплата земельного налога</t>
  </si>
  <si>
    <t>уплата налога на имущество</t>
  </si>
  <si>
    <t>уплата транспортного налога</t>
  </si>
  <si>
    <t>Объем расходов на уплату налогов, в качестве объекта налогообложения по которым признается имущество муниципального учреждения, всего
в том числе по видам налогов:</t>
  </si>
  <si>
    <t>95 (90*)</t>
  </si>
  <si>
    <t>98 (95,3*)</t>
  </si>
  <si>
    <t>число человеко-часов</t>
  </si>
  <si>
    <t>человек-час</t>
  </si>
  <si>
    <t xml:space="preserve">Содержание замечаний                       
</t>
  </si>
  <si>
    <t>план</t>
  </si>
  <si>
    <t>предусмотрено на год</t>
  </si>
  <si>
    <t>Руководитель муниципального учреждения города Омска</t>
  </si>
  <si>
    <t>на</t>
  </si>
  <si>
    <t>по состоянию на</t>
  </si>
  <si>
    <t>Значение показателя, рублей</t>
  </si>
  <si>
    <t xml:space="preserve">(подпись)           
</t>
  </si>
  <si>
    <t>(Фамилия И.О. ответственного исполнителя, контактный телефон)</t>
  </si>
  <si>
    <t>1.11 Научно-методическое обеспечение</t>
  </si>
  <si>
    <t>1.1.2 Мониторинговые мероприятия в рамках муниципальной системы оценки качества образования</t>
  </si>
  <si>
    <t>1.7  Реализация дополнительных образовательных общеразвивающих программ в соответствии с социальными сертификатами.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</si>
  <si>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</si>
  <si>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</si>
  <si>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</si>
  <si>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</si>
  <si>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</si>
  <si>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</si>
  <si>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</si>
  <si>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</si>
  <si>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</si>
  <si>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</si>
  <si>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01 января 2025 г.</t>
  </si>
  <si>
    <t>бюджетное дошкольное образовательное учреждение города Омска "Центр развития ребенка - детский сад № 53"</t>
  </si>
  <si>
    <t>Лобзин Игорь Анатольевич</t>
  </si>
  <si>
    <t>Федеральное казначейство</t>
  </si>
  <si>
    <t>00A7F2ED756112CC1839D9CAE8A36F4E8E</t>
  </si>
  <si>
    <t>6/5/2025</t>
  </si>
  <si>
    <t>5/23/2026</t>
  </si>
  <si>
    <t>7E3C86223F33F9DFBCCC0EE405EBE4AF621FDDBD</t>
  </si>
  <si>
    <t>GOMDS53</t>
  </si>
  <si>
    <t>2/27/2025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</si>
</sst>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6">
    <font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5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lightGray"/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39">
    <xf numFmtId="0" fontId="0" fillId="0" borderId="0"/>
    <xf numFmtId="0" fontId="1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1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1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1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3" fillId="7" borderId="1" applyNumberFormat="0" applyAlignment="0" applyProtection="0"/>
    <xf numFmtId="0" fontId="34" fillId="7" borderId="1" applyNumberFormat="0" applyAlignment="0" applyProtection="0"/>
    <xf numFmtId="0" fontId="34" fillId="7" borderId="1" applyNumberFormat="0" applyAlignment="0" applyProtection="0"/>
    <xf numFmtId="0" fontId="4" fillId="20" borderId="2" applyNumberFormat="0" applyAlignment="0" applyProtection="0"/>
    <xf numFmtId="0" fontId="35" fillId="20" borderId="2" applyNumberFormat="0" applyAlignment="0" applyProtection="0"/>
    <xf numFmtId="0" fontId="35" fillId="20" borderId="2" applyNumberFormat="0" applyAlignment="0" applyProtection="0"/>
    <xf numFmtId="0" fontId="5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6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7" fillId="0" borderId="4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8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10" fillId="21" borderId="7" applyNumberFormat="0" applyAlignment="0" applyProtection="0"/>
    <xf numFmtId="0" fontId="38" fillId="21" borderId="7" applyNumberFormat="0" applyAlignment="0" applyProtection="0"/>
    <xf numFmtId="0" fontId="38" fillId="21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25" fillId="0" borderId="0"/>
    <xf numFmtId="0" fontId="27" fillId="0" borderId="0"/>
    <xf numFmtId="0" fontId="43" fillId="0" borderId="0"/>
    <xf numFmtId="0" fontId="25" fillId="0" borderId="0"/>
    <xf numFmtId="0" fontId="27" fillId="0" borderId="0"/>
    <xf numFmtId="0" fontId="43" fillId="0" borderId="0"/>
    <xf numFmtId="0" fontId="4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8" fillId="0" borderId="0"/>
    <xf numFmtId="0" fontId="13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23" borderId="8" applyNumberFormat="0" applyFont="0" applyAlignment="0" applyProtection="0"/>
    <xf numFmtId="0" fontId="27" fillId="23" borderId="8" applyNumberFormat="0" applyFont="0" applyAlignment="0" applyProtection="0"/>
    <xf numFmtId="0" fontId="43" fillId="23" borderId="8" applyNumberFormat="0" applyFont="0" applyAlignment="0" applyProtection="0"/>
    <xf numFmtId="0" fontId="27" fillId="23" borderId="8" applyNumberFormat="0" applyFont="0" applyAlignment="0" applyProtection="0"/>
    <xf numFmtId="0" fontId="15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</cellStyleXfs>
  <cellXfs count="176">
    <xf numFmtId="0" fontId="0" fillId="0" borderId="0" xfId="0"/>
    <xf numFmtId="0" fontId="18" fillId="0" borderId="0" xfId="0" applyFont="1"/>
    <xf numFmtId="0" fontId="18" fillId="0" borderId="0" xfId="0" applyFont="1" applyAlignment="1"/>
    <xf numFmtId="0" fontId="20" fillId="0" borderId="0" xfId="0" applyFont="1"/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left" vertical="top" wrapText="1"/>
    </xf>
    <xf numFmtId="0" fontId="21" fillId="0" borderId="0" xfId="0" applyFont="1" applyAlignment="1"/>
    <xf numFmtId="0" fontId="19" fillId="0" borderId="0" xfId="0" applyFont="1" applyAlignment="1">
      <alignment vertical="center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0" fillId="0" borderId="0" xfId="0" applyFont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top" wrapText="1"/>
      <protection locked="0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3" fillId="0" borderId="0" xfId="0" applyFont="1"/>
    <xf numFmtId="0" fontId="22" fillId="0" borderId="0" xfId="0" applyFont="1" applyBorder="1" applyAlignment="1">
      <alignment horizontal="center" vertical="top" wrapText="1"/>
    </xf>
    <xf numFmtId="0" fontId="22" fillId="0" borderId="0" xfId="0" applyFont="1"/>
    <xf numFmtId="0" fontId="20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 wrapText="1" shrinkToFit="1"/>
    </xf>
    <xf numFmtId="0" fontId="22" fillId="0" borderId="0" xfId="0" applyFont="1" applyAlignment="1">
      <alignment vertical="top" wrapText="1" shrinkToFit="1"/>
    </xf>
    <xf numFmtId="0" fontId="24" fillId="0" borderId="0" xfId="0" applyFont="1" applyAlignment="1">
      <alignment vertical="top" wrapText="1" shrinkToFit="1"/>
    </xf>
    <xf numFmtId="0" fontId="20" fillId="0" borderId="0" xfId="0" applyFont="1" applyFill="1" applyAlignment="1">
      <alignment horizontal="left" vertical="top"/>
    </xf>
    <xf numFmtId="0" fontId="20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 wrapText="1" shrinkToFit="1"/>
    </xf>
    <xf numFmtId="0" fontId="49" fillId="24" borderId="0" xfId="112" applyFont="1" applyFill="1" applyAlignment="1">
      <alignment horizontal="left" vertical="top"/>
    </xf>
    <xf numFmtId="0" fontId="49" fillId="24" borderId="0" xfId="112" applyFont="1" applyFill="1" applyAlignment="1">
      <alignment vertical="top" wrapText="1"/>
    </xf>
    <xf numFmtId="0" fontId="49" fillId="24" borderId="0" xfId="112" applyFont="1" applyFill="1" applyBorder="1" applyAlignment="1">
      <alignment vertical="top" wrapText="1"/>
    </xf>
    <xf numFmtId="4" fontId="49" fillId="24" borderId="0" xfId="112" applyNumberFormat="1" applyFont="1" applyFill="1" applyBorder="1" applyAlignment="1" applyProtection="1">
      <alignment vertical="top" wrapText="1"/>
      <protection locked="0"/>
    </xf>
    <xf numFmtId="0" fontId="49" fillId="24" borderId="0" xfId="112" applyFont="1" applyFill="1" applyBorder="1" applyAlignment="1" applyProtection="1">
      <alignment vertical="top" wrapText="1"/>
      <protection locked="0"/>
    </xf>
    <xf numFmtId="0" fontId="50" fillId="24" borderId="0" xfId="112" applyFont="1" applyFill="1"/>
    <xf numFmtId="0" fontId="51" fillId="24" borderId="0" xfId="112" applyFont="1" applyFill="1" applyAlignment="1">
      <alignment horizontal="left" vertical="top"/>
    </xf>
    <xf numFmtId="0" fontId="49" fillId="24" borderId="0" xfId="112" applyFont="1" applyFill="1" applyAlignment="1">
      <alignment wrapText="1"/>
    </xf>
    <xf numFmtId="0" fontId="52" fillId="24" borderId="0" xfId="112" applyFont="1" applyFill="1" applyAlignment="1">
      <alignment vertical="top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Fill="1"/>
    <xf numFmtId="0" fontId="53" fillId="0" borderId="0" xfId="0" applyNumberFormat="1" applyFont="1" applyAlignment="1"/>
    <xf numFmtId="1" fontId="20" fillId="0" borderId="10" xfId="0" applyNumberFormat="1" applyFont="1" applyBorder="1" applyAlignment="1">
      <alignment horizontal="center" vertical="center" wrapText="1"/>
    </xf>
    <xf numFmtId="0" fontId="50" fillId="24" borderId="0" xfId="112" applyFont="1" applyFill="1" applyBorder="1"/>
    <xf numFmtId="0" fontId="49" fillId="24" borderId="0" xfId="112" applyFont="1" applyFill="1" applyBorder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center" wrapText="1"/>
    </xf>
    <xf numFmtId="0" fontId="49" fillId="24" borderId="10" xfId="112" applyFont="1" applyFill="1" applyBorder="1" applyAlignment="1">
      <alignment horizontal="center" vertical="top" wrapText="1"/>
    </xf>
    <xf numFmtId="1" fontId="20" fillId="0" borderId="11" xfId="0" applyNumberFormat="1" applyFont="1" applyBorder="1" applyAlignment="1">
      <alignment horizontal="center" vertical="center" wrapText="1"/>
    </xf>
    <xf numFmtId="0" fontId="18" fillId="0" borderId="12" xfId="0" applyFont="1" applyBorder="1"/>
    <xf numFmtId="0" fontId="20" fillId="25" borderId="11" xfId="112" applyFont="1" applyFill="1" applyBorder="1" applyAlignment="1">
      <alignment horizontal="center" vertical="top" wrapText="1"/>
    </xf>
    <xf numFmtId="0" fontId="22" fillId="26" borderId="0" xfId="0" applyFont="1" applyFill="1" applyBorder="1" applyAlignment="1">
      <alignment horizontal="center" vertical="top" wrapText="1" shrinkToFit="1"/>
    </xf>
    <xf numFmtId="0" fontId="24" fillId="26" borderId="0" xfId="0" applyFont="1" applyFill="1" applyAlignment="1">
      <alignment vertical="top" wrapText="1" shrinkToFit="1"/>
    </xf>
    <xf numFmtId="0" fontId="20" fillId="25" borderId="0" xfId="112" applyFont="1" applyFill="1" applyBorder="1" applyAlignment="1">
      <alignment vertical="top" wrapText="1"/>
    </xf>
    <xf numFmtId="0" fontId="49" fillId="25" borderId="0" xfId="112" applyFont="1" applyFill="1" applyBorder="1" applyAlignment="1">
      <alignment vertical="center" wrapText="1"/>
    </xf>
    <xf numFmtId="0" fontId="20" fillId="26" borderId="10" xfId="0" applyFont="1" applyFill="1" applyBorder="1" applyAlignment="1">
      <alignment horizontal="center" vertical="top" wrapText="1" shrinkToFit="1"/>
    </xf>
    <xf numFmtId="0" fontId="22" fillId="26" borderId="0" xfId="0" applyFont="1" applyFill="1" applyBorder="1" applyAlignment="1">
      <alignment horizontal="center" vertical="top" wrapText="1"/>
    </xf>
    <xf numFmtId="0" fontId="24" fillId="26" borderId="0" xfId="0" applyFont="1" applyFill="1" applyAlignment="1">
      <alignment vertical="top" wrapText="1"/>
    </xf>
    <xf numFmtId="0" fontId="22" fillId="26" borderId="0" xfId="0" applyFont="1" applyFill="1" applyBorder="1" applyAlignment="1">
      <alignment horizontal="center" vertical="center" wrapText="1"/>
    </xf>
    <xf numFmtId="49" fontId="46" fillId="0" borderId="23" xfId="113" applyNumberFormat="1" applyFont="1" applyBorder="1" applyAlignment="1" applyProtection="1">
      <alignment horizontal="right"/>
    </xf>
    <xf numFmtId="49" fontId="46" fillId="0" borderId="0" xfId="113" applyNumberFormat="1" applyFont="1" applyBorder="1" applyAlignment="1" applyProtection="1">
      <alignment horizontal="right"/>
    </xf>
    <xf numFmtId="49" fontId="46" fillId="0" borderId="0" xfId="113" applyNumberFormat="1" applyFont="1" applyBorder="1" applyAlignment="1" applyProtection="1">
      <alignment horizontal="center" vertical="center"/>
    </xf>
    <xf numFmtId="49" fontId="46" fillId="0" borderId="24" xfId="113" applyNumberFormat="1" applyFont="1" applyBorder="1" applyAlignment="1" applyProtection="1">
      <alignment horizontal="center" vertical="center"/>
    </xf>
    <xf numFmtId="49" fontId="46" fillId="0" borderId="25" xfId="113" applyNumberFormat="1" applyFont="1" applyBorder="1" applyAlignment="1" applyProtection="1">
      <alignment horizontal="right"/>
    </xf>
    <xf numFmtId="49" fontId="46" fillId="0" borderId="26" xfId="113" applyNumberFormat="1" applyFont="1" applyBorder="1" applyAlignment="1" applyProtection="1">
      <alignment horizontal="right"/>
    </xf>
    <xf numFmtId="49" fontId="46" fillId="0" borderId="26" xfId="113" applyNumberFormat="1" applyFont="1" applyBorder="1" applyAlignment="1" applyProtection="1">
      <alignment horizontal="center" vertical="center"/>
    </xf>
    <xf numFmtId="49" fontId="46" fillId="0" borderId="28" xfId="113" applyNumberFormat="1" applyFont="1" applyBorder="1" applyAlignment="1" applyProtection="1">
      <alignment horizontal="center" vertic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44" fillId="0" borderId="12" xfId="113" applyFont="1" applyBorder="1" applyAlignment="1" applyProtection="1">
      <alignment horizontal="center" vertical="center"/>
    </xf>
    <xf numFmtId="0" fontId="44" fillId="0" borderId="29" xfId="113" applyFont="1" applyBorder="1" applyAlignment="1" applyProtection="1">
      <alignment horizontal="center" vertical="center"/>
    </xf>
    <xf numFmtId="0" fontId="20" fillId="0" borderId="16" xfId="0" applyFont="1" applyBorder="1" applyAlignment="1">
      <alignment horizontal="center" vertical="top"/>
    </xf>
    <xf numFmtId="0" fontId="19" fillId="0" borderId="19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1" fontId="20" fillId="0" borderId="13" xfId="0" applyNumberFormat="1" applyFont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55" fillId="0" borderId="12" xfId="118" applyFont="1" applyBorder="1" applyAlignment="1" applyProtection="1">
      <alignment horizontal="center"/>
    </xf>
    <xf numFmtId="0" fontId="45" fillId="0" borderId="12" xfId="113" applyFont="1" applyBorder="1" applyAlignment="1" applyProtection="1">
      <alignment horizontal="right" indent="1"/>
    </xf>
    <xf numFmtId="0" fontId="19" fillId="0" borderId="0" xfId="0" applyFont="1" applyFill="1" applyAlignment="1">
      <alignment horizontal="left" vertical="top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0" fillId="0" borderId="11" xfId="0" applyNumberFormat="1" applyFont="1" applyBorder="1" applyAlignment="1" applyProtection="1">
      <alignment horizontal="center" vertical="top" wrapText="1"/>
      <protection locked="0"/>
    </xf>
    <xf numFmtId="0" fontId="20" fillId="0" borderId="13" xfId="0" applyNumberFormat="1" applyFont="1" applyBorder="1" applyAlignment="1" applyProtection="1">
      <alignment horizontal="center" vertical="top" wrapText="1"/>
      <protection locked="0"/>
    </xf>
    <xf numFmtId="0" fontId="20" fillId="0" borderId="14" xfId="0" applyNumberFormat="1" applyFont="1" applyBorder="1" applyAlignment="1" applyProtection="1">
      <alignment horizontal="center" vertical="top" wrapText="1"/>
      <protection locked="0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 vertical="top" wrapText="1"/>
      <protection locked="0"/>
    </xf>
    <xf numFmtId="0" fontId="20" fillId="0" borderId="13" xfId="0" applyFont="1" applyBorder="1" applyAlignment="1" applyProtection="1">
      <alignment horizontal="center" vertical="top" wrapText="1"/>
      <protection locked="0"/>
    </xf>
    <xf numFmtId="0" fontId="20" fillId="0" borderId="14" xfId="0" applyFont="1" applyBorder="1" applyAlignment="1" applyProtection="1">
      <alignment horizontal="center" vertical="top" wrapText="1"/>
      <protection locked="0"/>
    </xf>
    <xf numFmtId="0" fontId="20" fillId="26" borderId="10" xfId="0" applyFont="1" applyFill="1" applyBorder="1" applyAlignment="1">
      <alignment horizontal="center" vertical="top" wrapText="1" shrinkToFit="1"/>
    </xf>
    <xf numFmtId="0" fontId="49" fillId="24" borderId="11" xfId="112" applyFont="1" applyFill="1" applyBorder="1" applyAlignment="1">
      <alignment horizontal="left" vertical="center" wrapText="1"/>
    </xf>
    <xf numFmtId="0" fontId="49" fillId="24" borderId="13" xfId="112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51" fillId="0" borderId="0" xfId="112" applyFont="1" applyFill="1" applyAlignment="1">
      <alignment horizontal="left" vertical="top"/>
    </xf>
    <xf numFmtId="0" fontId="49" fillId="24" borderId="10" xfId="112" applyFont="1" applyFill="1" applyBorder="1" applyAlignment="1">
      <alignment horizontal="center" vertical="top" wrapText="1"/>
    </xf>
    <xf numFmtId="0" fontId="49" fillId="24" borderId="13" xfId="112" applyFont="1" applyFill="1" applyBorder="1" applyAlignment="1">
      <alignment horizontal="center" vertical="top" wrapText="1"/>
    </xf>
    <xf numFmtId="0" fontId="49" fillId="24" borderId="14" xfId="112" applyFont="1" applyFill="1" applyBorder="1" applyAlignment="1">
      <alignment horizontal="center" vertical="top" wrapText="1"/>
    </xf>
    <xf numFmtId="0" fontId="49" fillId="24" borderId="11" xfId="112" applyFont="1" applyFill="1" applyBorder="1" applyAlignment="1">
      <alignment horizontal="center" vertical="top" wrapText="1"/>
    </xf>
    <xf numFmtId="16" fontId="52" fillId="0" borderId="0" xfId="112" applyNumberFormat="1" applyFont="1" applyFill="1" applyAlignment="1">
      <alignment horizontal="left" vertical="top" wrapText="1"/>
    </xf>
    <xf numFmtId="1" fontId="20" fillId="0" borderId="14" xfId="0" applyNumberFormat="1" applyFont="1" applyBorder="1" applyAlignment="1">
      <alignment horizontal="center" vertical="center" wrapText="1"/>
    </xf>
    <xf numFmtId="0" fontId="20" fillId="25" borderId="11" xfId="112" applyFont="1" applyFill="1" applyBorder="1" applyAlignment="1">
      <alignment horizontal="center" vertical="top" wrapText="1"/>
    </xf>
    <xf numFmtId="0" fontId="20" fillId="25" borderId="13" xfId="112" applyFont="1" applyFill="1" applyBorder="1" applyAlignment="1">
      <alignment horizontal="center" vertical="top" wrapText="1"/>
    </xf>
    <xf numFmtId="0" fontId="20" fillId="25" borderId="14" xfId="112" applyFont="1" applyFill="1" applyBorder="1" applyAlignment="1">
      <alignment horizontal="center" vertical="top" wrapText="1"/>
    </xf>
    <xf numFmtId="0" fontId="20" fillId="25" borderId="10" xfId="112" applyFont="1" applyFill="1" applyBorder="1" applyAlignment="1">
      <alignment horizontal="center" vertical="top" wrapText="1"/>
    </xf>
    <xf numFmtId="0" fontId="49" fillId="25" borderId="10" xfId="112" applyFont="1" applyFill="1" applyBorder="1" applyAlignment="1">
      <alignment horizontal="center" vertical="center" wrapText="1"/>
    </xf>
    <xf numFmtId="0" fontId="49" fillId="25" borderId="11" xfId="112" applyFont="1" applyFill="1" applyBorder="1" applyAlignment="1">
      <alignment horizontal="center" vertical="center" wrapText="1"/>
    </xf>
    <xf numFmtId="0" fontId="49" fillId="25" borderId="13" xfId="112" applyFont="1" applyFill="1" applyBorder="1" applyAlignment="1">
      <alignment horizontal="center" vertical="center" wrapText="1"/>
    </xf>
    <xf numFmtId="0" fontId="49" fillId="25" borderId="14" xfId="112" applyFont="1" applyFill="1" applyBorder="1" applyAlignment="1">
      <alignment horizontal="center" vertical="center" wrapText="1"/>
    </xf>
    <xf numFmtId="0" fontId="49" fillId="25" borderId="11" xfId="112" applyNumberFormat="1" applyFont="1" applyFill="1" applyBorder="1" applyAlignment="1">
      <alignment horizontal="center" vertical="center" wrapText="1"/>
    </xf>
    <xf numFmtId="0" fontId="49" fillId="25" borderId="13" xfId="112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19" xfId="0" applyFont="1" applyBorder="1" applyProtection="1">
      <protection locked="0"/>
    </xf>
    <xf numFmtId="16" fontId="21" fillId="0" borderId="19" xfId="0" applyNumberFormat="1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0" fillId="0" borderId="16" xfId="0" applyFont="1" applyBorder="1" applyAlignment="1">
      <alignment horizontal="center"/>
    </xf>
    <xf numFmtId="0" fontId="19" fillId="0" borderId="0" xfId="0" applyFont="1" applyProtection="1">
      <protection locked="0"/>
    </xf>
    <xf numFmtId="0" fontId="20" fillId="0" borderId="16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0" fillId="26" borderId="10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49" fillId="24" borderId="10" xfId="112" applyFont="1" applyFill="1" applyBorder="1" applyAlignment="1" applyProtection="1">
      <alignment horizontal="center" vertical="top" wrapText="1"/>
      <protection locked="0"/>
    </xf>
    <xf numFmtId="4" fontId="49" fillId="24" borderId="11" xfId="112" applyNumberFormat="1" applyFont="1" applyFill="1" applyBorder="1" applyAlignment="1" applyProtection="1">
      <alignment horizontal="center" vertical="top" wrapText="1"/>
      <protection locked="0"/>
    </xf>
    <xf numFmtId="4" fontId="49" fillId="24" borderId="13" xfId="112" applyNumberFormat="1" applyFont="1" applyFill="1" applyBorder="1" applyAlignment="1" applyProtection="1">
      <alignment horizontal="center" vertical="top" wrapText="1"/>
      <protection locked="0"/>
    </xf>
    <xf numFmtId="4" fontId="49" fillId="24" borderId="14" xfId="112" applyNumberFormat="1" applyFont="1" applyFill="1" applyBorder="1" applyAlignment="1" applyProtection="1">
      <alignment horizontal="center" vertical="top" wrapText="1"/>
      <protection locked="0"/>
    </xf>
    <xf numFmtId="0" fontId="49" fillId="25" borderId="11" xfId="112" applyFont="1" applyFill="1" applyBorder="1" applyAlignment="1" applyProtection="1">
      <alignment horizontal="center" vertical="center" wrapText="1"/>
    </xf>
    <xf numFmtId="0" fontId="49" fillId="25" borderId="13" xfId="112" applyFont="1" applyFill="1" applyBorder="1" applyAlignment="1" applyProtection="1">
      <alignment horizontal="center" vertical="center" wrapText="1"/>
    </xf>
    <xf numFmtId="0" fontId="49" fillId="25" borderId="14" xfId="112" applyFont="1" applyFill="1" applyBorder="1" applyAlignment="1" applyProtection="1">
      <alignment horizontal="center" vertical="center" wrapText="1"/>
    </xf>
    <xf numFmtId="0" fontId="49" fillId="25" borderId="11" xfId="112" applyNumberFormat="1" applyFont="1" applyFill="1" applyBorder="1" applyAlignment="1" applyProtection="1">
      <alignment horizontal="center" vertical="center" wrapText="1"/>
    </xf>
    <xf numFmtId="0" fontId="49" fillId="25" borderId="13" xfId="112" applyNumberFormat="1" applyFont="1" applyFill="1" applyBorder="1" applyAlignment="1" applyProtection="1">
      <alignment horizontal="center" vertical="center" wrapText="1"/>
    </xf>
    <xf numFmtId="0" fontId="49" fillId="25" borderId="10" xfId="112" applyFont="1" applyFill="1" applyBorder="1" applyAlignment="1" applyProtection="1">
      <alignment horizontal="center" vertical="center" wrapText="1"/>
    </xf>
    <xf numFmtId="0" fontId="54" fillId="0" borderId="10" xfId="112" applyFont="1" applyFill="1" applyBorder="1" applyAlignment="1">
      <alignment horizontal="left" vertical="top" wrapText="1"/>
    </xf>
    <xf numFmtId="4" fontId="18" fillId="0" borderId="13" xfId="0" applyNumberFormat="1" applyFont="1" applyFill="1" applyBorder="1" applyAlignment="1">
      <alignment horizontal="center" vertical="center" wrapText="1"/>
    </xf>
    <xf numFmtId="4" fontId="18" fillId="0" borderId="14" xfId="0" applyNumberFormat="1" applyFont="1" applyFill="1" applyBorder="1" applyAlignment="1">
      <alignment horizontal="center" vertical="center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</cellXfs>
  <cellStyles count="139">
    <cellStyle name="20% - Акцент1" xfId="1" builtinId="30" customBuiltin="1"/>
    <cellStyle name="20% - Акцент1 2" xfId="2"/>
    <cellStyle name="20% - Акцент1 3" xfId="3"/>
    <cellStyle name="20% - Акцент2" xfId="4" builtinId="34" customBuiltin="1"/>
    <cellStyle name="20% - Акцент2 2" xfId="5"/>
    <cellStyle name="20% - Акцент2 3" xfId="6"/>
    <cellStyle name="20% - Акцент3" xfId="7" builtinId="38" customBuiltin="1"/>
    <cellStyle name="20% - Акцент3 2" xfId="8"/>
    <cellStyle name="20% - Акцент3 3" xfId="9"/>
    <cellStyle name="20% - Акцент4" xfId="10" builtinId="42" customBuiltin="1"/>
    <cellStyle name="20% - Акцент4 2" xfId="11"/>
    <cellStyle name="20% - Акцент4 3" xfId="12"/>
    <cellStyle name="20% - Акцент5" xfId="13" builtinId="46" customBuiltin="1"/>
    <cellStyle name="20% - Акцент5 2" xfId="14"/>
    <cellStyle name="20% - Акцент5 3" xfId="15"/>
    <cellStyle name="20% - Акцент6" xfId="16" builtinId="50" customBuiltin="1"/>
    <cellStyle name="20% - Акцент6 2" xfId="17"/>
    <cellStyle name="20% - Акцент6 3" xfId="18"/>
    <cellStyle name="40% - Акцент1" xfId="19" builtinId="31" customBuiltin="1"/>
    <cellStyle name="40% - Акцент1 2" xfId="20"/>
    <cellStyle name="40% - Акцент1 3" xfId="21"/>
    <cellStyle name="40% - Акцент2" xfId="22" builtinId="35" customBuiltin="1"/>
    <cellStyle name="40% - Акцент2 2" xfId="23"/>
    <cellStyle name="40% - Акцент2 3" xfId="24"/>
    <cellStyle name="40% - Акцент3" xfId="25" builtinId="39" customBuiltin="1"/>
    <cellStyle name="40% - Акцент3 2" xfId="26"/>
    <cellStyle name="40% - Акцент3 3" xfId="27"/>
    <cellStyle name="40% - Акцент4" xfId="28" builtinId="43" customBuiltin="1"/>
    <cellStyle name="40% - Акцент4 2" xfId="29"/>
    <cellStyle name="40% - Акцент4 3" xfId="30"/>
    <cellStyle name="40% - Акцент5" xfId="31" builtinId="47" customBuiltin="1"/>
    <cellStyle name="40% - Акцент5 2" xfId="32"/>
    <cellStyle name="40% - Акцент5 3" xfId="33"/>
    <cellStyle name="40% - Акцент6" xfId="34" builtinId="51" customBuiltin="1"/>
    <cellStyle name="40% - Акцент6 2" xfId="35"/>
    <cellStyle name="40% - Акцент6 3" xfId="36"/>
    <cellStyle name="60% - Акцент1" xfId="37" builtinId="32" customBuiltin="1"/>
    <cellStyle name="60% - Акцент1 2" xfId="38"/>
    <cellStyle name="60% - Акцент1 3" xfId="39"/>
    <cellStyle name="60% - Акцент2" xfId="40" builtinId="36" customBuiltin="1"/>
    <cellStyle name="60% - Акцент2 2" xfId="41"/>
    <cellStyle name="60% - Акцент2 3" xfId="42"/>
    <cellStyle name="60% - Акцент3" xfId="43" builtinId="40" customBuiltin="1"/>
    <cellStyle name="60% - Акцент3 2" xfId="44"/>
    <cellStyle name="60% - Акцент3 3" xfId="45"/>
    <cellStyle name="60% - Акцент4" xfId="46" builtinId="44" customBuiltin="1"/>
    <cellStyle name="60% - Акцент4 2" xfId="47"/>
    <cellStyle name="60% - Акцент4 3" xfId="48"/>
    <cellStyle name="60% - Акцент5" xfId="49" builtinId="48" customBuiltin="1"/>
    <cellStyle name="60% - Акцент5 2" xfId="50"/>
    <cellStyle name="60% - Акцент5 3" xfId="51"/>
    <cellStyle name="60% - Акцент6" xfId="52" builtinId="52" customBuiltin="1"/>
    <cellStyle name="60% - Акцент6 2" xfId="53"/>
    <cellStyle name="60% - Акцент6 3" xfId="54"/>
    <cellStyle name="Акцент1" xfId="55" builtinId="29" customBuiltin="1"/>
    <cellStyle name="Акцент1 2" xfId="56"/>
    <cellStyle name="Акцент1 3" xfId="57"/>
    <cellStyle name="Акцент2" xfId="58" builtinId="33" customBuiltin="1"/>
    <cellStyle name="Акцент2 2" xfId="59"/>
    <cellStyle name="Акцент2 3" xfId="60"/>
    <cellStyle name="Акцент3" xfId="61" builtinId="37" customBuiltin="1"/>
    <cellStyle name="Акцент3 2" xfId="62"/>
    <cellStyle name="Акцент3 3" xfId="63"/>
    <cellStyle name="Акцент4" xfId="64" builtinId="41" customBuiltin="1"/>
    <cellStyle name="Акцент4 2" xfId="65"/>
    <cellStyle name="Акцент4 3" xfId="66"/>
    <cellStyle name="Акцент5" xfId="67" builtinId="45" customBuiltin="1"/>
    <cellStyle name="Акцент5 2" xfId="68"/>
    <cellStyle name="Акцент5 3" xfId="69"/>
    <cellStyle name="Акцент6" xfId="70" builtinId="49" customBuiltin="1"/>
    <cellStyle name="Акцент6 2" xfId="71"/>
    <cellStyle name="Акцент6 3" xfId="72"/>
    <cellStyle name="Ввод " xfId="73" builtinId="20" customBuiltin="1"/>
    <cellStyle name="Ввод  2" xfId="74"/>
    <cellStyle name="Ввод  3" xfId="75"/>
    <cellStyle name="Вывод" xfId="76" builtinId="21" customBuiltin="1"/>
    <cellStyle name="Вывод 2" xfId="77"/>
    <cellStyle name="Вывод 3" xfId="78"/>
    <cellStyle name="Вычисление" xfId="79" builtinId="22" customBuiltin="1"/>
    <cellStyle name="Вычисление 2" xfId="80"/>
    <cellStyle name="Вычисление 3" xfId="81"/>
    <cellStyle name="Заголовок 1" xfId="82" builtinId="16" customBuiltin="1"/>
    <cellStyle name="Заголовок 1 2" xfId="83"/>
    <cellStyle name="Заголовок 1 3" xfId="84"/>
    <cellStyle name="Заголовок 2" xfId="85" builtinId="17" customBuiltin="1"/>
    <cellStyle name="Заголовок 2 2" xfId="86"/>
    <cellStyle name="Заголовок 2 3" xfId="87"/>
    <cellStyle name="Заголовок 3" xfId="88" builtinId="18" customBuiltin="1"/>
    <cellStyle name="Заголовок 3 2" xfId="89"/>
    <cellStyle name="Заголовок 3 3" xfId="90"/>
    <cellStyle name="Заголовок 4" xfId="91" builtinId="19" customBuiltin="1"/>
    <cellStyle name="Заголовок 4 2" xfId="92"/>
    <cellStyle name="Заголовок 4 3" xfId="93"/>
    <cellStyle name="Итог" xfId="94" builtinId="25" customBuiltin="1"/>
    <cellStyle name="Итог 2" xfId="95"/>
    <cellStyle name="Итог 3" xfId="96"/>
    <cellStyle name="Контрольная ячейка" xfId="97" builtinId="23" customBuiltin="1"/>
    <cellStyle name="Контрольная ячейка 2" xfId="98"/>
    <cellStyle name="Контрольная ячейка 3" xfId="99"/>
    <cellStyle name="Название" xfId="100" builtinId="15" customBuiltin="1"/>
    <cellStyle name="Название 2" xfId="101"/>
    <cellStyle name="Название 3" xfId="102"/>
    <cellStyle name="Нейтральный" xfId="103" builtinId="28" customBuiltin="1"/>
    <cellStyle name="Нейтральный 2" xfId="104"/>
    <cellStyle name="Нейтральный 3" xfId="105"/>
    <cellStyle name="Обычный" xfId="0" builtinId="0"/>
    <cellStyle name="Обычный 2" xfId="106"/>
    <cellStyle name="Обычный 2 2" xfId="107"/>
    <cellStyle name="Обычный 2 2 2" xfId="108"/>
    <cellStyle name="Обычный 2 3" xfId="109"/>
    <cellStyle name="Обычный 2 4" xfId="110"/>
    <cellStyle name="Обычный 2 5" xfId="111"/>
    <cellStyle name="Обычный 3" xfId="112"/>
    <cellStyle name="Обычный 3 2" xfId="113"/>
    <cellStyle name="Обычный 3 3" xfId="114"/>
    <cellStyle name="Обычный 4" xfId="115"/>
    <cellStyle name="Обычный 4 2" xfId="116"/>
    <cellStyle name="Обычный 5" xfId="117"/>
    <cellStyle name="Обычный 6" xfId="118"/>
    <cellStyle name="Плохой" xfId="119" builtinId="27" customBuiltin="1"/>
    <cellStyle name="Плохой 2" xfId="120"/>
    <cellStyle name="Плохой 3" xfId="121"/>
    <cellStyle name="Пояснение" xfId="122" builtinId="53" customBuiltin="1"/>
    <cellStyle name="Пояснение 2" xfId="123"/>
    <cellStyle name="Пояснение 3" xfId="124"/>
    <cellStyle name="Примечание" xfId="125" builtinId="10" customBuiltin="1"/>
    <cellStyle name="Примечание 2" xfId="126"/>
    <cellStyle name="Примечание 2 2" xfId="127"/>
    <cellStyle name="Примечание 2 3" xfId="128"/>
    <cellStyle name="Примечание 3" xfId="129"/>
    <cellStyle name="Связанная ячейка" xfId="130" builtinId="24" customBuiltin="1"/>
    <cellStyle name="Связанная ячейка 2" xfId="131"/>
    <cellStyle name="Связанная ячейка 3" xfId="132"/>
    <cellStyle name="Текст предупреждения" xfId="133" builtinId="11" customBuiltin="1"/>
    <cellStyle name="Текст предупреждения 2" xfId="134"/>
    <cellStyle name="Текст предупреждения 3" xfId="135"/>
    <cellStyle name="Хороший" xfId="136" builtinId="26" customBuiltin="1"/>
    <cellStyle name="Хороший 2" xfId="137"/>
    <cellStyle name="Хороший 3" xfId="138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291</xdr:row>
      <xdr:rowOff>47625</xdr:rowOff>
    </xdr:from>
    <xdr:to>
      <xdr:col>2</xdr:col>
      <xdr:colOff>504825</xdr:colOff>
      <xdr:row>291</xdr:row>
      <xdr:rowOff>533400</xdr:rowOff>
    </xdr:to>
    <xdr:pic>
      <xdr:nvPicPr>
        <xdr:cNvPr id="6297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24386975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E404"/>
  <sheetViews>
    <sheetView showGridLines="0" tabSelected="1" topLeftCell="A193" zoomScale="80" zoomScaleNormal="90" workbookViewId="0">
      <selection activeCell="B1" sqref="B1:AC327"/>
    </sheetView>
  </sheetViews>
  <sheetFormatPr defaultColWidth="6.140625" defaultRowHeight="15.75" zeroHeight="1"/>
  <cols>
    <col min="1" max="1" width="3.42578125" style="1" customWidth="1"/>
    <col min="2" max="2" width="13.28515625" style="1" customWidth="1"/>
    <col min="3" max="3" width="9" style="1" customWidth="1"/>
    <col min="4" max="4" width="12.42578125" style="1" customWidth="1"/>
    <col min="5" max="5" width="10.28515625" style="1" customWidth="1"/>
    <col min="6" max="6" width="7.28515625" style="1" customWidth="1"/>
    <col min="7" max="7" width="5.28515625" style="1" customWidth="1"/>
    <col min="8" max="8" width="8.28515625" style="1" customWidth="1"/>
    <col min="9" max="9" width="4" style="1" customWidth="1"/>
    <col min="10" max="10" width="13.85546875" style="1" customWidth="1"/>
    <col min="11" max="13" width="4.5703125" style="1" customWidth="1"/>
    <col min="14" max="14" width="11.7109375" style="1" customWidth="1"/>
    <col min="15" max="15" width="13.7109375" style="1" customWidth="1"/>
    <col min="16" max="17" width="4.85546875" style="1" customWidth="1"/>
    <col min="18" max="18" width="6" style="1" customWidth="1"/>
    <col min="19" max="19" width="5.42578125" style="1" customWidth="1"/>
    <col min="20" max="20" width="7.85546875" style="1" customWidth="1"/>
    <col min="21" max="21" width="13.85546875" style="1" customWidth="1"/>
    <col min="22" max="22" width="4.5703125" style="1" customWidth="1"/>
    <col min="23" max="23" width="9" style="1" customWidth="1"/>
    <col min="24" max="24" width="4.85546875" style="1" customWidth="1"/>
    <col min="25" max="25" width="5.5703125" style="1" customWidth="1"/>
    <col min="26" max="26" width="5.140625" style="1" customWidth="1"/>
    <col min="27" max="27" width="6.42578125" style="1" customWidth="1"/>
    <col min="28" max="28" width="5.5703125" style="1" customWidth="1"/>
    <col min="29" max="29" width="19.28515625" style="1" customWidth="1"/>
    <col min="30" max="30" width="11.5703125" style="1" hidden="1" customWidth="1"/>
    <col min="31" max="31" width="10.42578125" style="1" hidden="1" customWidth="1"/>
    <col min="32" max="207" width="9.140625" style="1" customWidth="1"/>
    <col min="208" max="16384" width="6.140625" style="1"/>
  </cols>
  <sheetData>
    <row r="1" spans="2:31"/>
    <row r="2" spans="2:31" s="2" customFormat="1" ht="42" customHeight="1">
      <c r="B2" s="136" t="s">
        <v>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24"/>
      <c r="AE2" s="10"/>
    </row>
    <row r="3" spans="2:31" s="5" customFormat="1" ht="18.75">
      <c r="B3" s="7"/>
      <c r="C3" s="7"/>
      <c r="D3" s="7"/>
      <c r="E3" s="7"/>
      <c r="G3" s="7"/>
      <c r="H3" s="7" t="s">
        <v>99</v>
      </c>
      <c r="I3" s="139">
        <v>2024</v>
      </c>
      <c r="J3" s="139"/>
      <c r="K3" s="140" t="s">
        <v>100</v>
      </c>
      <c r="L3" s="140"/>
      <c r="M3" s="140"/>
      <c r="N3" s="140"/>
      <c r="O3" s="140"/>
      <c r="P3" s="140"/>
      <c r="Q3" s="140"/>
      <c r="R3" s="138" t="s">
        <v>117</v>
      </c>
      <c r="S3" s="139"/>
      <c r="T3" s="139"/>
      <c r="U3" s="139"/>
      <c r="AB3" s="52" t="str">
        <f>LEFT(R3,4)</f>
        <v>01 я</v>
      </c>
      <c r="AC3" s="52" t="str">
        <f>RIGHT(AB3,1)</f>
        <v>я</v>
      </c>
      <c r="AD3" s="7"/>
    </row>
    <row r="4" spans="2:31" s="2" customFormat="1" ht="9.75" customHeight="1"/>
    <row r="5" spans="2:31" ht="34.5" customHeight="1">
      <c r="D5" s="137" t="s">
        <v>118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</row>
    <row r="6" spans="2:31">
      <c r="D6" s="82" t="s">
        <v>5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</row>
    <row r="7" spans="2:31" s="3" customFormat="1" ht="12.75"/>
    <row r="8" spans="2:31" ht="18.75">
      <c r="B8" s="135" t="s">
        <v>20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25"/>
    </row>
    <row r="9" spans="2:31" s="3" customFormat="1" ht="12.75">
      <c r="C9" s="21"/>
      <c r="D9" s="21"/>
      <c r="E9" s="21"/>
      <c r="F9" s="14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AD9" s="21"/>
    </row>
    <row r="10" spans="2:31" s="4" customFormat="1" ht="39.75" customHeight="1">
      <c r="B10" s="134" t="s">
        <v>21</v>
      </c>
      <c r="C10" s="134"/>
      <c r="D10" s="134"/>
      <c r="E10" s="134"/>
      <c r="F10" s="134"/>
      <c r="G10" s="134"/>
      <c r="H10" s="134"/>
      <c r="I10" s="94" t="s">
        <v>22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23"/>
    </row>
    <row r="11" spans="2:31" ht="30" customHeight="1">
      <c r="B11" s="98" t="s">
        <v>25</v>
      </c>
      <c r="C11" s="99"/>
      <c r="D11" s="84" t="s">
        <v>32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115"/>
      <c r="P11" s="84" t="s">
        <v>33</v>
      </c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98" t="s">
        <v>0</v>
      </c>
      <c r="AB11" s="99"/>
      <c r="AC11" s="104"/>
      <c r="AD11" s="15"/>
    </row>
    <row r="12" spans="2:31" ht="18" customHeight="1">
      <c r="B12" s="100"/>
      <c r="C12" s="101"/>
      <c r="D12" s="98" t="s">
        <v>26</v>
      </c>
      <c r="E12" s="84" t="s">
        <v>27</v>
      </c>
      <c r="F12" s="85"/>
      <c r="G12" s="85"/>
      <c r="H12" s="85"/>
      <c r="I12" s="85"/>
      <c r="J12" s="93" t="s">
        <v>31</v>
      </c>
      <c r="K12" s="93"/>
      <c r="L12" s="93"/>
      <c r="M12" s="93"/>
      <c r="N12" s="93" t="s">
        <v>80</v>
      </c>
      <c r="O12" s="93" t="s">
        <v>81</v>
      </c>
      <c r="P12" s="84" t="s">
        <v>27</v>
      </c>
      <c r="Q12" s="85"/>
      <c r="R12" s="85"/>
      <c r="S12" s="85"/>
      <c r="T12" s="85"/>
      <c r="U12" s="85"/>
      <c r="V12" s="84" t="s">
        <v>31</v>
      </c>
      <c r="W12" s="85"/>
      <c r="X12" s="85"/>
      <c r="Y12" s="85"/>
      <c r="Z12" s="85"/>
      <c r="AA12" s="100"/>
      <c r="AB12" s="101"/>
      <c r="AC12" s="105"/>
      <c r="AD12" s="15"/>
    </row>
    <row r="13" spans="2:31" ht="58.5" customHeight="1">
      <c r="B13" s="102"/>
      <c r="C13" s="103"/>
      <c r="D13" s="102"/>
      <c r="E13" s="57" t="s">
        <v>28</v>
      </c>
      <c r="F13" s="84" t="s">
        <v>29</v>
      </c>
      <c r="G13" s="115"/>
      <c r="H13" s="84" t="s">
        <v>30</v>
      </c>
      <c r="I13" s="115"/>
      <c r="J13" s="50" t="s">
        <v>29</v>
      </c>
      <c r="K13" s="93" t="s">
        <v>3</v>
      </c>
      <c r="L13" s="93"/>
      <c r="M13" s="93"/>
      <c r="N13" s="93"/>
      <c r="O13" s="93"/>
      <c r="P13" s="84" t="s">
        <v>28</v>
      </c>
      <c r="Q13" s="85"/>
      <c r="R13" s="85"/>
      <c r="S13" s="84" t="s">
        <v>29</v>
      </c>
      <c r="T13" s="85"/>
      <c r="U13" s="57" t="s">
        <v>30</v>
      </c>
      <c r="V13" s="84" t="s">
        <v>29</v>
      </c>
      <c r="W13" s="85"/>
      <c r="X13" s="84" t="s">
        <v>3</v>
      </c>
      <c r="Y13" s="85"/>
      <c r="Z13" s="85"/>
      <c r="AA13" s="102"/>
      <c r="AB13" s="103"/>
      <c r="AC13" s="106"/>
      <c r="AD13" s="15"/>
    </row>
    <row r="14" spans="2:31">
      <c r="B14" s="93">
        <v>1</v>
      </c>
      <c r="C14" s="93"/>
      <c r="D14" s="50">
        <v>2</v>
      </c>
      <c r="E14" s="50">
        <v>3</v>
      </c>
      <c r="F14" s="93">
        <v>4</v>
      </c>
      <c r="G14" s="93"/>
      <c r="H14" s="93">
        <v>5</v>
      </c>
      <c r="I14" s="93"/>
      <c r="J14" s="50">
        <v>6</v>
      </c>
      <c r="K14" s="93">
        <v>7</v>
      </c>
      <c r="L14" s="93"/>
      <c r="M14" s="93"/>
      <c r="N14" s="50">
        <v>8</v>
      </c>
      <c r="O14" s="50">
        <v>9</v>
      </c>
      <c r="P14" s="84">
        <v>10</v>
      </c>
      <c r="Q14" s="85"/>
      <c r="R14" s="85"/>
      <c r="S14" s="84">
        <v>11</v>
      </c>
      <c r="T14" s="85"/>
      <c r="U14" s="57">
        <v>12</v>
      </c>
      <c r="V14" s="84">
        <v>13</v>
      </c>
      <c r="W14" s="85"/>
      <c r="X14" s="84">
        <v>14</v>
      </c>
      <c r="Y14" s="85"/>
      <c r="Z14" s="85"/>
      <c r="AA14" s="84">
        <v>15</v>
      </c>
      <c r="AB14" s="85"/>
      <c r="AC14" s="115"/>
      <c r="AD14" s="15"/>
    </row>
    <row r="15" spans="2:31" ht="53.25" customHeight="1">
      <c r="B15" s="113" t="s">
        <v>34</v>
      </c>
      <c r="C15" s="114"/>
      <c r="D15" s="57" t="s">
        <v>1</v>
      </c>
      <c r="E15" s="57" t="s">
        <v>1</v>
      </c>
      <c r="F15" s="84" t="s">
        <v>1</v>
      </c>
      <c r="G15" s="115"/>
      <c r="H15" s="84" t="s">
        <v>1</v>
      </c>
      <c r="I15" s="115"/>
      <c r="J15" s="57" t="s">
        <v>1</v>
      </c>
      <c r="K15" s="93" t="s">
        <v>1</v>
      </c>
      <c r="L15" s="93"/>
      <c r="M15" s="93"/>
      <c r="N15" s="50" t="s">
        <v>1</v>
      </c>
      <c r="O15" s="50" t="s">
        <v>1</v>
      </c>
      <c r="P15" s="86">
        <v>0</v>
      </c>
      <c r="Q15" s="87"/>
      <c r="R15" s="87"/>
      <c r="S15" s="86">
        <v>0</v>
      </c>
      <c r="T15" s="87"/>
      <c r="U15" s="59">
        <v>0</v>
      </c>
      <c r="V15" s="86">
        <v>0</v>
      </c>
      <c r="W15" s="87"/>
      <c r="X15" s="86">
        <v>0</v>
      </c>
      <c r="Y15" s="87"/>
      <c r="Z15" s="87"/>
      <c r="AA15" s="107"/>
      <c r="AB15" s="108"/>
      <c r="AC15" s="109"/>
      <c r="AD15" s="27"/>
    </row>
    <row r="16" spans="2:31" ht="17.25" customHeight="1">
      <c r="B16" s="113" t="s">
        <v>35</v>
      </c>
      <c r="C16" s="114"/>
      <c r="D16" s="57" t="s">
        <v>4</v>
      </c>
      <c r="E16" s="59">
        <v>234</v>
      </c>
      <c r="F16" s="86">
        <v>234</v>
      </c>
      <c r="G16" s="122"/>
      <c r="H16" s="86">
        <v>213</v>
      </c>
      <c r="I16" s="122"/>
      <c r="J16" s="59">
        <v>201</v>
      </c>
      <c r="K16" s="86">
        <v>202</v>
      </c>
      <c r="L16" s="87"/>
      <c r="M16" s="87"/>
      <c r="N16" s="53">
        <f>IF($AC$3="я",ROUND(E16*0.05,0),0)</f>
        <v>12</v>
      </c>
      <c r="O16" s="53">
        <f>IF($AC$3="я",(IF(AND(E16-J16&gt;=-N16,E16-J16&lt;=N16),0,IF(E16-J16&lt;-N16,(J16-(E16+N16)),(J16-(E16-N16))))),0)</f>
        <v>-21</v>
      </c>
      <c r="P16" s="84" t="s">
        <v>1</v>
      </c>
      <c r="Q16" s="85"/>
      <c r="R16" s="85"/>
      <c r="S16" s="84" t="s">
        <v>1</v>
      </c>
      <c r="T16" s="85"/>
      <c r="U16" s="57" t="s">
        <v>1</v>
      </c>
      <c r="V16" s="84" t="s">
        <v>1</v>
      </c>
      <c r="W16" s="85"/>
      <c r="X16" s="84" t="s">
        <v>1</v>
      </c>
      <c r="Y16" s="85"/>
      <c r="Z16" s="85"/>
      <c r="AA16" s="107"/>
      <c r="AB16" s="108"/>
      <c r="AC16" s="109"/>
      <c r="AD16" s="27"/>
    </row>
    <row r="17" spans="2:31" ht="69" customHeight="1">
      <c r="B17" s="113" t="s">
        <v>36</v>
      </c>
      <c r="C17" s="114"/>
      <c r="D17" s="57" t="s">
        <v>1</v>
      </c>
      <c r="E17" s="57" t="s">
        <v>1</v>
      </c>
      <c r="F17" s="84" t="s">
        <v>1</v>
      </c>
      <c r="G17" s="115"/>
      <c r="H17" s="84" t="s">
        <v>1</v>
      </c>
      <c r="I17" s="115"/>
      <c r="J17" s="57" t="s">
        <v>1</v>
      </c>
      <c r="K17" s="93" t="s">
        <v>1</v>
      </c>
      <c r="L17" s="93"/>
      <c r="M17" s="93"/>
      <c r="N17" s="50" t="s">
        <v>1</v>
      </c>
      <c r="O17" s="50" t="s">
        <v>1</v>
      </c>
      <c r="P17" s="84" t="s">
        <v>1</v>
      </c>
      <c r="Q17" s="85"/>
      <c r="R17" s="85"/>
      <c r="S17" s="84" t="s">
        <v>1</v>
      </c>
      <c r="T17" s="85"/>
      <c r="U17" s="57" t="s">
        <v>1</v>
      </c>
      <c r="V17" s="84" t="s">
        <v>1</v>
      </c>
      <c r="W17" s="85"/>
      <c r="X17" s="84" t="s">
        <v>1</v>
      </c>
      <c r="Y17" s="85"/>
      <c r="Z17" s="85"/>
      <c r="AA17" s="107"/>
      <c r="AB17" s="108"/>
      <c r="AC17" s="109"/>
      <c r="AD17" s="27"/>
    </row>
    <row r="18" spans="2:31" ht="113.25" customHeight="1">
      <c r="B18" s="113" t="s">
        <v>37</v>
      </c>
      <c r="C18" s="114"/>
      <c r="D18" s="57" t="s">
        <v>40</v>
      </c>
      <c r="E18" s="57">
        <v>100</v>
      </c>
      <c r="F18" s="84" t="s">
        <v>1</v>
      </c>
      <c r="G18" s="115"/>
      <c r="H18" s="84">
        <v>100</v>
      </c>
      <c r="I18" s="115"/>
      <c r="J18" s="57" t="s">
        <v>1</v>
      </c>
      <c r="K18" s="86">
        <v>100</v>
      </c>
      <c r="L18" s="87"/>
      <c r="M18" s="87"/>
      <c r="N18" s="53">
        <f>IF($AC$3="я",ROUND(E18*0.05,0),0)</f>
        <v>5</v>
      </c>
      <c r="O18" s="53">
        <f>IF($AC$3="я",(IF(AND(E18-K18&gt;=-N18,E18-K18&lt;=N18),0,IF(E18-K18&lt;-N18,(K18-(E18+N18)),(K18-(E18-N18))))),0)</f>
        <v>0</v>
      </c>
      <c r="P18" s="84" t="s">
        <v>1</v>
      </c>
      <c r="Q18" s="85"/>
      <c r="R18" s="85"/>
      <c r="S18" s="84" t="s">
        <v>1</v>
      </c>
      <c r="T18" s="85"/>
      <c r="U18" s="57" t="s">
        <v>1</v>
      </c>
      <c r="V18" s="84" t="s">
        <v>1</v>
      </c>
      <c r="W18" s="85"/>
      <c r="X18" s="84" t="s">
        <v>1</v>
      </c>
      <c r="Y18" s="85"/>
      <c r="Z18" s="85"/>
      <c r="AA18" s="107"/>
      <c r="AB18" s="108"/>
      <c r="AC18" s="109"/>
      <c r="AD18" s="27"/>
    </row>
    <row r="19" spans="2:31" ht="96" customHeight="1">
      <c r="B19" s="113" t="s">
        <v>38</v>
      </c>
      <c r="C19" s="114"/>
      <c r="D19" s="57" t="s">
        <v>40</v>
      </c>
      <c r="E19" s="57">
        <v>95</v>
      </c>
      <c r="F19" s="84" t="s">
        <v>1</v>
      </c>
      <c r="G19" s="115"/>
      <c r="H19" s="84">
        <v>95</v>
      </c>
      <c r="I19" s="115"/>
      <c r="J19" s="57" t="s">
        <v>1</v>
      </c>
      <c r="K19" s="86">
        <v>85.27</v>
      </c>
      <c r="L19" s="87"/>
      <c r="M19" s="87"/>
      <c r="N19" s="53">
        <f>IF($AC$3="я",ROUND(E19*0.05,0),0)</f>
        <v>5</v>
      </c>
      <c r="O19" s="53">
        <f>IF($AC$3="я",(IF(AND(E19-K19&gt;=-N19,E19-K19&lt;=N19),0,IF(E19-K19&lt;-N19,(K19-(E19+N19)),(K19-(E19-N19))))),0)</f>
        <v>-4.730000000000004</v>
      </c>
      <c r="P19" s="84" t="s">
        <v>1</v>
      </c>
      <c r="Q19" s="85"/>
      <c r="R19" s="85"/>
      <c r="S19" s="84" t="s">
        <v>1</v>
      </c>
      <c r="T19" s="85"/>
      <c r="U19" s="57" t="s">
        <v>1</v>
      </c>
      <c r="V19" s="84" t="s">
        <v>1</v>
      </c>
      <c r="W19" s="85"/>
      <c r="X19" s="84" t="s">
        <v>1</v>
      </c>
      <c r="Y19" s="85"/>
      <c r="Z19" s="85"/>
      <c r="AA19" s="107"/>
      <c r="AB19" s="108"/>
      <c r="AC19" s="109"/>
      <c r="AD19" s="27"/>
    </row>
    <row r="20" spans="2:31" ht="77.25" customHeight="1">
      <c r="B20" s="113" t="s">
        <v>39</v>
      </c>
      <c r="C20" s="114"/>
      <c r="D20" s="57" t="s">
        <v>40</v>
      </c>
      <c r="E20" s="57">
        <v>45</v>
      </c>
      <c r="F20" s="84" t="s">
        <v>1</v>
      </c>
      <c r="G20" s="115"/>
      <c r="H20" s="84">
        <v>45</v>
      </c>
      <c r="I20" s="115"/>
      <c r="J20" s="57" t="s">
        <v>1</v>
      </c>
      <c r="K20" s="86">
        <v>47.37</v>
      </c>
      <c r="L20" s="87"/>
      <c r="M20" s="87"/>
      <c r="N20" s="53">
        <f>IF($AC$3="я",ROUND(E20*0.05,0),0)</f>
        <v>2</v>
      </c>
      <c r="O20" s="53">
        <f>IF($AC$3="я",(IF(AND(E20-K20&gt;=-N20,E20-K20&lt;=N20),0,IF(E20-K20&lt;-N20,(K20-(E20+N20)),(K20-(E20-N20))))),0)</f>
        <v>0.36999999999999744</v>
      </c>
      <c r="P20" s="84" t="s">
        <v>1</v>
      </c>
      <c r="Q20" s="85"/>
      <c r="R20" s="85"/>
      <c r="S20" s="84" t="s">
        <v>1</v>
      </c>
      <c r="T20" s="85"/>
      <c r="U20" s="57" t="s">
        <v>1</v>
      </c>
      <c r="V20" s="84" t="s">
        <v>1</v>
      </c>
      <c r="W20" s="85"/>
      <c r="X20" s="84" t="s">
        <v>1</v>
      </c>
      <c r="Y20" s="85"/>
      <c r="Z20" s="85"/>
      <c r="AA20" s="107"/>
      <c r="AB20" s="108"/>
      <c r="AC20" s="109"/>
      <c r="AD20" s="27"/>
    </row>
    <row r="21" spans="2:31" s="3" customFormat="1" ht="12.75"/>
    <row r="22" spans="2:31" ht="18.75">
      <c r="B22" s="12" t="s">
        <v>23</v>
      </c>
    </row>
    <row r="23" spans="2:31" s="14" customFormat="1" ht="20.25" customHeight="1">
      <c r="B23" s="89" t="s">
        <v>19</v>
      </c>
      <c r="C23" s="89"/>
      <c r="D23" s="89"/>
      <c r="E23" s="89"/>
      <c r="F23" s="89"/>
      <c r="G23" s="89" t="s">
        <v>6</v>
      </c>
      <c r="H23" s="89"/>
      <c r="I23" s="89"/>
      <c r="J23" s="89"/>
      <c r="K23" s="89" t="s">
        <v>7</v>
      </c>
      <c r="L23" s="89"/>
      <c r="M23" s="89"/>
      <c r="N23" s="89"/>
      <c r="O23" s="89"/>
      <c r="P23" s="89" t="s">
        <v>8</v>
      </c>
      <c r="Q23" s="89"/>
      <c r="R23" s="89"/>
      <c r="S23" s="89"/>
      <c r="T23" s="89"/>
      <c r="U23" s="89"/>
      <c r="V23" s="89" t="s">
        <v>9</v>
      </c>
      <c r="W23" s="89"/>
      <c r="X23" s="89"/>
      <c r="Y23" s="89"/>
      <c r="Z23" s="89"/>
      <c r="AA23" s="89"/>
      <c r="AB23" s="89"/>
      <c r="AC23" s="89"/>
      <c r="AD23" s="15"/>
    </row>
    <row r="24" spans="2:31" s="14" customFormat="1" ht="12.75">
      <c r="B24" s="89">
        <v>1</v>
      </c>
      <c r="C24" s="89"/>
      <c r="D24" s="89"/>
      <c r="E24" s="89"/>
      <c r="F24" s="89"/>
      <c r="G24" s="89">
        <v>2</v>
      </c>
      <c r="H24" s="89"/>
      <c r="I24" s="89"/>
      <c r="J24" s="89"/>
      <c r="K24" s="89">
        <v>3</v>
      </c>
      <c r="L24" s="89"/>
      <c r="M24" s="89"/>
      <c r="N24" s="89"/>
      <c r="O24" s="89"/>
      <c r="P24" s="89">
        <v>4</v>
      </c>
      <c r="Q24" s="89"/>
      <c r="R24" s="89"/>
      <c r="S24" s="89"/>
      <c r="T24" s="89"/>
      <c r="U24" s="89"/>
      <c r="V24" s="89">
        <v>5</v>
      </c>
      <c r="W24" s="89"/>
      <c r="X24" s="89"/>
      <c r="Y24" s="89"/>
      <c r="Z24" s="89"/>
      <c r="AA24" s="89"/>
      <c r="AB24" s="89"/>
      <c r="AC24" s="89"/>
      <c r="AD24" s="15"/>
    </row>
    <row r="25" spans="2:31" s="14" customFormat="1" ht="12.75">
      <c r="B25" s="88"/>
      <c r="C25" s="88"/>
      <c r="D25" s="88"/>
      <c r="E25" s="88"/>
      <c r="F25" s="88"/>
      <c r="G25" s="88"/>
      <c r="H25" s="88"/>
      <c r="I25" s="88"/>
      <c r="J25" s="88"/>
      <c r="K25" s="147"/>
      <c r="L25" s="147"/>
      <c r="M25" s="147"/>
      <c r="N25" s="147"/>
      <c r="O25" s="147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69"/>
      <c r="AE25" s="68"/>
    </row>
    <row r="26" spans="2:31" s="14" customFormat="1" ht="12.75">
      <c r="B26" s="18"/>
      <c r="C26" s="18"/>
      <c r="D26" s="18"/>
      <c r="E26" s="18"/>
      <c r="F26" s="18"/>
      <c r="G26" s="18"/>
      <c r="H26" s="18"/>
      <c r="I26" s="18"/>
      <c r="J26" s="18"/>
      <c r="K26" s="34"/>
      <c r="L26" s="34"/>
      <c r="M26" s="34"/>
      <c r="N26" s="34"/>
      <c r="O26" s="34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29"/>
      <c r="AE26" s="22"/>
    </row>
    <row r="27" spans="2:31" ht="18.75">
      <c r="B27" s="12" t="s">
        <v>24</v>
      </c>
      <c r="AD27" s="31"/>
      <c r="AE27" s="31"/>
    </row>
    <row r="28" spans="2:31" s="14" customFormat="1" ht="34.5" customHeight="1">
      <c r="B28" s="56" t="s">
        <v>10</v>
      </c>
      <c r="C28" s="89" t="s">
        <v>11</v>
      </c>
      <c r="D28" s="89"/>
      <c r="E28" s="89"/>
      <c r="F28" s="89"/>
      <c r="G28" s="89" t="s">
        <v>12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 t="s">
        <v>9</v>
      </c>
      <c r="V28" s="89"/>
      <c r="W28" s="89"/>
      <c r="X28" s="89"/>
      <c r="Y28" s="89"/>
      <c r="Z28" s="89"/>
      <c r="AA28" s="89"/>
      <c r="AB28" s="89"/>
      <c r="AC28" s="89"/>
      <c r="AD28" s="32"/>
      <c r="AE28" s="22"/>
    </row>
    <row r="29" spans="2:31" s="14" customFormat="1" ht="12.75">
      <c r="B29" s="56">
        <v>1</v>
      </c>
      <c r="C29" s="89">
        <v>2</v>
      </c>
      <c r="D29" s="89"/>
      <c r="E29" s="89"/>
      <c r="F29" s="89"/>
      <c r="G29" s="89">
        <v>3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>
        <v>4</v>
      </c>
      <c r="V29" s="89"/>
      <c r="W29" s="89"/>
      <c r="X29" s="89"/>
      <c r="Y29" s="89"/>
      <c r="Z29" s="89"/>
      <c r="AA29" s="89"/>
      <c r="AB29" s="89"/>
      <c r="AC29" s="89"/>
      <c r="AD29" s="32"/>
      <c r="AE29" s="22"/>
    </row>
    <row r="30" spans="2:31" s="14" customFormat="1" ht="12.75">
      <c r="B30" s="66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62"/>
      <c r="AE30" s="68"/>
    </row>
    <row r="31" spans="2:31" s="13" customFormat="1" ht="12.75"/>
    <row r="32" spans="2:31" s="4" customFormat="1" ht="18.75">
      <c r="B32" s="134" t="s">
        <v>21</v>
      </c>
      <c r="C32" s="134"/>
      <c r="D32" s="134"/>
      <c r="E32" s="134"/>
      <c r="F32" s="134"/>
      <c r="G32" s="134"/>
      <c r="H32" s="134"/>
      <c r="I32" s="94" t="s">
        <v>41</v>
      </c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23"/>
    </row>
    <row r="33" spans="2:30" s="3" customFormat="1" ht="12.75">
      <c r="C33" s="20"/>
      <c r="D33" s="20"/>
      <c r="E33" s="20"/>
      <c r="F33" s="20"/>
      <c r="G33" s="20"/>
      <c r="H33" s="20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2:30" s="4" customFormat="1" ht="30.75" customHeight="1">
      <c r="B34" s="98" t="s">
        <v>25</v>
      </c>
      <c r="C34" s="99"/>
      <c r="D34" s="84" t="s">
        <v>32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115"/>
      <c r="P34" s="84" t="s">
        <v>33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98" t="s">
        <v>0</v>
      </c>
      <c r="AB34" s="99"/>
      <c r="AC34" s="104"/>
      <c r="AD34" s="8"/>
    </row>
    <row r="35" spans="2:30" ht="15.75" customHeight="1">
      <c r="B35" s="100"/>
      <c r="C35" s="101"/>
      <c r="D35" s="98" t="s">
        <v>26</v>
      </c>
      <c r="E35" s="84" t="s">
        <v>27</v>
      </c>
      <c r="F35" s="85"/>
      <c r="G35" s="85"/>
      <c r="H35" s="85"/>
      <c r="I35" s="85"/>
      <c r="J35" s="93" t="s">
        <v>31</v>
      </c>
      <c r="K35" s="93"/>
      <c r="L35" s="93"/>
      <c r="M35" s="93"/>
      <c r="N35" s="93" t="s">
        <v>80</v>
      </c>
      <c r="O35" s="93" t="s">
        <v>81</v>
      </c>
      <c r="P35" s="84" t="s">
        <v>27</v>
      </c>
      <c r="Q35" s="85"/>
      <c r="R35" s="85"/>
      <c r="S35" s="85"/>
      <c r="T35" s="85"/>
      <c r="U35" s="85"/>
      <c r="V35" s="84" t="s">
        <v>31</v>
      </c>
      <c r="W35" s="85"/>
      <c r="X35" s="85"/>
      <c r="Y35" s="85"/>
      <c r="Z35" s="85"/>
      <c r="AA35" s="100"/>
      <c r="AB35" s="101"/>
      <c r="AC35" s="105"/>
      <c r="AD35" s="15"/>
    </row>
    <row r="36" spans="2:30" ht="64.5" customHeight="1">
      <c r="B36" s="102"/>
      <c r="C36" s="103"/>
      <c r="D36" s="102"/>
      <c r="E36" s="57" t="s">
        <v>28</v>
      </c>
      <c r="F36" s="84" t="s">
        <v>29</v>
      </c>
      <c r="G36" s="115"/>
      <c r="H36" s="84" t="s">
        <v>30</v>
      </c>
      <c r="I36" s="115"/>
      <c r="J36" s="50" t="s">
        <v>29</v>
      </c>
      <c r="K36" s="93" t="s">
        <v>3</v>
      </c>
      <c r="L36" s="93"/>
      <c r="M36" s="93"/>
      <c r="N36" s="93"/>
      <c r="O36" s="93"/>
      <c r="P36" s="84" t="s">
        <v>28</v>
      </c>
      <c r="Q36" s="85"/>
      <c r="R36" s="85"/>
      <c r="S36" s="84" t="s">
        <v>29</v>
      </c>
      <c r="T36" s="85"/>
      <c r="U36" s="57" t="s">
        <v>30</v>
      </c>
      <c r="V36" s="84" t="s">
        <v>29</v>
      </c>
      <c r="W36" s="85"/>
      <c r="X36" s="84" t="s">
        <v>3</v>
      </c>
      <c r="Y36" s="85"/>
      <c r="Z36" s="85"/>
      <c r="AA36" s="102"/>
      <c r="AB36" s="103"/>
      <c r="AC36" s="106"/>
      <c r="AD36" s="15"/>
    </row>
    <row r="37" spans="2:30" ht="16.5" customHeight="1">
      <c r="B37" s="93">
        <v>1</v>
      </c>
      <c r="C37" s="93"/>
      <c r="D37" s="50">
        <v>2</v>
      </c>
      <c r="E37" s="50">
        <v>3</v>
      </c>
      <c r="F37" s="93">
        <v>4</v>
      </c>
      <c r="G37" s="93"/>
      <c r="H37" s="93">
        <v>5</v>
      </c>
      <c r="I37" s="93"/>
      <c r="J37" s="50">
        <v>6</v>
      </c>
      <c r="K37" s="93">
        <v>7</v>
      </c>
      <c r="L37" s="93"/>
      <c r="M37" s="93"/>
      <c r="N37" s="50">
        <v>8</v>
      </c>
      <c r="O37" s="50">
        <v>9</v>
      </c>
      <c r="P37" s="84">
        <v>10</v>
      </c>
      <c r="Q37" s="85"/>
      <c r="R37" s="85"/>
      <c r="S37" s="84">
        <v>11</v>
      </c>
      <c r="T37" s="85"/>
      <c r="U37" s="57">
        <v>12</v>
      </c>
      <c r="V37" s="84">
        <v>13</v>
      </c>
      <c r="W37" s="85"/>
      <c r="X37" s="84">
        <v>14</v>
      </c>
      <c r="Y37" s="85"/>
      <c r="Z37" s="85"/>
      <c r="AA37" s="84">
        <v>15</v>
      </c>
      <c r="AB37" s="85"/>
      <c r="AC37" s="115"/>
      <c r="AD37" s="15"/>
    </row>
    <row r="38" spans="2:30" ht="56.25" customHeight="1">
      <c r="B38" s="113" t="s">
        <v>34</v>
      </c>
      <c r="C38" s="114"/>
      <c r="D38" s="57" t="s">
        <v>1</v>
      </c>
      <c r="E38" s="57" t="s">
        <v>1</v>
      </c>
      <c r="F38" s="84" t="s">
        <v>1</v>
      </c>
      <c r="G38" s="115"/>
      <c r="H38" s="84" t="s">
        <v>1</v>
      </c>
      <c r="I38" s="115"/>
      <c r="J38" s="57" t="s">
        <v>1</v>
      </c>
      <c r="K38" s="93" t="s">
        <v>1</v>
      </c>
      <c r="L38" s="93"/>
      <c r="M38" s="93"/>
      <c r="N38" s="50" t="s">
        <v>1</v>
      </c>
      <c r="O38" s="50" t="s">
        <v>1</v>
      </c>
      <c r="P38" s="86">
        <v>0</v>
      </c>
      <c r="Q38" s="87"/>
      <c r="R38" s="87"/>
      <c r="S38" s="86">
        <v>0</v>
      </c>
      <c r="T38" s="87"/>
      <c r="U38" s="59">
        <v>0</v>
      </c>
      <c r="V38" s="86">
        <v>0</v>
      </c>
      <c r="W38" s="87"/>
      <c r="X38" s="86">
        <v>0</v>
      </c>
      <c r="Y38" s="87"/>
      <c r="Z38" s="87"/>
      <c r="AA38" s="107"/>
      <c r="AB38" s="108"/>
      <c r="AC38" s="109"/>
      <c r="AD38" s="15"/>
    </row>
    <row r="39" spans="2:30" ht="17.25" customHeight="1">
      <c r="B39" s="113" t="s">
        <v>35</v>
      </c>
      <c r="C39" s="114"/>
      <c r="D39" s="57" t="s">
        <v>4</v>
      </c>
      <c r="E39" s="59">
        <v>234</v>
      </c>
      <c r="F39" s="86">
        <v>234</v>
      </c>
      <c r="G39" s="122"/>
      <c r="H39" s="86">
        <v>213</v>
      </c>
      <c r="I39" s="122"/>
      <c r="J39" s="59">
        <v>201</v>
      </c>
      <c r="K39" s="86">
        <v>202</v>
      </c>
      <c r="L39" s="87"/>
      <c r="M39" s="87"/>
      <c r="N39" s="53">
        <f>IF($AC$3="я",ROUND(E39*0.05,0),0)</f>
        <v>12</v>
      </c>
      <c r="O39" s="53">
        <f>IF($AC$3="я",IF(AND(E39-J39&gt;=-N39,E39-J39&lt;=N39),0,IF(E39-J39&lt;-N39,(J39-(E39+N39)),(J39-(E39-N39)))),0)</f>
        <v>-21</v>
      </c>
      <c r="P39" s="84" t="s">
        <v>1</v>
      </c>
      <c r="Q39" s="85"/>
      <c r="R39" s="85"/>
      <c r="S39" s="84" t="s">
        <v>1</v>
      </c>
      <c r="T39" s="85"/>
      <c r="U39" s="57" t="s">
        <v>1</v>
      </c>
      <c r="V39" s="84" t="s">
        <v>1</v>
      </c>
      <c r="W39" s="85"/>
      <c r="X39" s="84" t="s">
        <v>1</v>
      </c>
      <c r="Y39" s="85"/>
      <c r="Z39" s="85"/>
      <c r="AA39" s="107"/>
      <c r="AB39" s="108"/>
      <c r="AC39" s="109"/>
      <c r="AD39" s="27"/>
    </row>
    <row r="40" spans="2:30" ht="63" customHeight="1">
      <c r="B40" s="113" t="s">
        <v>36</v>
      </c>
      <c r="C40" s="114"/>
      <c r="D40" s="57" t="s">
        <v>1</v>
      </c>
      <c r="E40" s="57" t="s">
        <v>1</v>
      </c>
      <c r="F40" s="84" t="s">
        <v>1</v>
      </c>
      <c r="G40" s="115"/>
      <c r="H40" s="84" t="s">
        <v>1</v>
      </c>
      <c r="I40" s="115"/>
      <c r="J40" s="57" t="s">
        <v>1</v>
      </c>
      <c r="K40" s="93" t="s">
        <v>1</v>
      </c>
      <c r="L40" s="93"/>
      <c r="M40" s="93"/>
      <c r="N40" s="50" t="s">
        <v>1</v>
      </c>
      <c r="O40" s="50" t="s">
        <v>1</v>
      </c>
      <c r="P40" s="84" t="s">
        <v>1</v>
      </c>
      <c r="Q40" s="85"/>
      <c r="R40" s="85"/>
      <c r="S40" s="84" t="s">
        <v>1</v>
      </c>
      <c r="T40" s="85"/>
      <c r="U40" s="57" t="s">
        <v>1</v>
      </c>
      <c r="V40" s="84" t="s">
        <v>1</v>
      </c>
      <c r="W40" s="85"/>
      <c r="X40" s="84" t="s">
        <v>1</v>
      </c>
      <c r="Y40" s="85"/>
      <c r="Z40" s="85"/>
      <c r="AA40" s="107"/>
      <c r="AB40" s="108"/>
      <c r="AC40" s="109"/>
      <c r="AD40" s="27"/>
    </row>
    <row r="41" spans="2:30" ht="111.75" customHeight="1">
      <c r="B41" s="113" t="s">
        <v>37</v>
      </c>
      <c r="C41" s="114"/>
      <c r="D41" s="57" t="s">
        <v>40</v>
      </c>
      <c r="E41" s="57">
        <v>100</v>
      </c>
      <c r="F41" s="84" t="s">
        <v>1</v>
      </c>
      <c r="G41" s="115"/>
      <c r="H41" s="84">
        <v>100</v>
      </c>
      <c r="I41" s="115"/>
      <c r="J41" s="57" t="s">
        <v>1</v>
      </c>
      <c r="K41" s="86">
        <v>100</v>
      </c>
      <c r="L41" s="87"/>
      <c r="M41" s="87"/>
      <c r="N41" s="53">
        <f>IF($AC$3="я",ROUND(E41*0.05,0),0)</f>
        <v>5</v>
      </c>
      <c r="O41" s="53">
        <f>IF($AC$3="я",(IF(AND(E41-K41&gt;=-N41,E41-K41&lt;=N41),0,IF(E41-K41&lt;-N41,(K41-(E41+N41)),(K41-(E41-N41))))),0)</f>
        <v>0</v>
      </c>
      <c r="P41" s="84" t="s">
        <v>1</v>
      </c>
      <c r="Q41" s="85"/>
      <c r="R41" s="85"/>
      <c r="S41" s="84" t="s">
        <v>1</v>
      </c>
      <c r="T41" s="85"/>
      <c r="U41" s="57" t="s">
        <v>1</v>
      </c>
      <c r="V41" s="84" t="s">
        <v>1</v>
      </c>
      <c r="W41" s="85"/>
      <c r="X41" s="84" t="s">
        <v>1</v>
      </c>
      <c r="Y41" s="85"/>
      <c r="Z41" s="85"/>
      <c r="AA41" s="107"/>
      <c r="AB41" s="108"/>
      <c r="AC41" s="109"/>
      <c r="AD41" s="27"/>
    </row>
    <row r="42" spans="2:30" ht="86.25" customHeight="1">
      <c r="B42" s="113" t="s">
        <v>42</v>
      </c>
      <c r="C42" s="114"/>
      <c r="D42" s="57" t="s">
        <v>40</v>
      </c>
      <c r="E42" s="57">
        <v>70</v>
      </c>
      <c r="F42" s="84" t="s">
        <v>1</v>
      </c>
      <c r="G42" s="115"/>
      <c r="H42" s="84">
        <v>70</v>
      </c>
      <c r="I42" s="115"/>
      <c r="J42" s="57" t="s">
        <v>1</v>
      </c>
      <c r="K42" s="86">
        <v>24.32</v>
      </c>
      <c r="L42" s="87"/>
      <c r="M42" s="87"/>
      <c r="N42" s="53">
        <f>IF($AC$3="я",ROUND(E42*0.05,0),0)</f>
        <v>4</v>
      </c>
      <c r="O42" s="53">
        <f>IF($AC$3="я",(IF(AND(E42-K42&gt;=-N42,E42-K42&lt;=N42),0,IF(E42-K42&lt;-N42,(K42-(E42+N42)),(K42-(E42-N42))))),0)</f>
        <v>-41.68</v>
      </c>
      <c r="P42" s="84" t="s">
        <v>1</v>
      </c>
      <c r="Q42" s="85"/>
      <c r="R42" s="85"/>
      <c r="S42" s="84" t="s">
        <v>1</v>
      </c>
      <c r="T42" s="85"/>
      <c r="U42" s="57" t="s">
        <v>1</v>
      </c>
      <c r="V42" s="84" t="s">
        <v>1</v>
      </c>
      <c r="W42" s="85"/>
      <c r="X42" s="84" t="s">
        <v>1</v>
      </c>
      <c r="Y42" s="85"/>
      <c r="Z42" s="85"/>
      <c r="AA42" s="107"/>
      <c r="AB42" s="108"/>
      <c r="AC42" s="109"/>
      <c r="AD42" s="27"/>
    </row>
    <row r="43" spans="2:30" ht="42" customHeight="1">
      <c r="B43" s="113" t="s">
        <v>43</v>
      </c>
      <c r="C43" s="114"/>
      <c r="D43" s="57" t="s">
        <v>40</v>
      </c>
      <c r="E43" s="57">
        <v>9</v>
      </c>
      <c r="F43" s="84" t="s">
        <v>1</v>
      </c>
      <c r="G43" s="115"/>
      <c r="H43" s="84">
        <v>9</v>
      </c>
      <c r="I43" s="115"/>
      <c r="J43" s="57" t="s">
        <v>1</v>
      </c>
      <c r="K43" s="86">
        <v>3.4</v>
      </c>
      <c r="L43" s="87"/>
      <c r="M43" s="87"/>
      <c r="N43" s="53">
        <f>IF($AC$3="я",ROUND(E43*0.05,0),0)</f>
        <v>0</v>
      </c>
      <c r="O43" s="53">
        <f>IF($AC$3="я",(IF(AND(E43-K43&gt;=-N43,E43-K43&lt;=N43),0,IF(E43-K43&lt;-N43,(K43-(E43+N43)),(K43-(E43-N43))))),0)</f>
        <v>-5.6</v>
      </c>
      <c r="P43" s="84" t="s">
        <v>1</v>
      </c>
      <c r="Q43" s="85"/>
      <c r="R43" s="85"/>
      <c r="S43" s="84" t="s">
        <v>1</v>
      </c>
      <c r="T43" s="85"/>
      <c r="U43" s="57" t="s">
        <v>1</v>
      </c>
      <c r="V43" s="84" t="s">
        <v>1</v>
      </c>
      <c r="W43" s="85"/>
      <c r="X43" s="84" t="s">
        <v>1</v>
      </c>
      <c r="Y43" s="85"/>
      <c r="Z43" s="85"/>
      <c r="AA43" s="107"/>
      <c r="AB43" s="108"/>
      <c r="AC43" s="109"/>
      <c r="AD43" s="27"/>
    </row>
    <row r="44" spans="2:30" ht="60" customHeight="1">
      <c r="B44" s="113" t="s">
        <v>44</v>
      </c>
      <c r="C44" s="114"/>
      <c r="D44" s="57" t="s">
        <v>40</v>
      </c>
      <c r="E44" s="57">
        <v>1</v>
      </c>
      <c r="F44" s="84" t="s">
        <v>1</v>
      </c>
      <c r="G44" s="115"/>
      <c r="H44" s="84">
        <v>1</v>
      </c>
      <c r="I44" s="115"/>
      <c r="J44" s="57" t="s">
        <v>1</v>
      </c>
      <c r="K44" s="86">
        <v>0</v>
      </c>
      <c r="L44" s="87"/>
      <c r="M44" s="87"/>
      <c r="N44" s="53">
        <f>IF($AC$3="я",ROUND(E44*0.05,0),0)</f>
        <v>0</v>
      </c>
      <c r="O44" s="53">
        <f>IF($AC$3="я",(IF(AND(E44-K44&gt;=-N44,E44-K44&lt;=N44),0,IF(E44-K44&lt;-N44,(K44-(E44+N44)),(K44-(E44-N44))))),0)</f>
        <v>-1</v>
      </c>
      <c r="P44" s="84" t="s">
        <v>1</v>
      </c>
      <c r="Q44" s="85"/>
      <c r="R44" s="85"/>
      <c r="S44" s="84" t="s">
        <v>1</v>
      </c>
      <c r="T44" s="85"/>
      <c r="U44" s="57" t="s">
        <v>1</v>
      </c>
      <c r="V44" s="84" t="s">
        <v>1</v>
      </c>
      <c r="W44" s="85"/>
      <c r="X44" s="84" t="s">
        <v>1</v>
      </c>
      <c r="Y44" s="85"/>
      <c r="Z44" s="85"/>
      <c r="AA44" s="107"/>
      <c r="AB44" s="108"/>
      <c r="AC44" s="109"/>
      <c r="AD44" s="27"/>
    </row>
    <row r="45" spans="2:30" ht="80.25" customHeight="1">
      <c r="B45" s="113" t="s">
        <v>45</v>
      </c>
      <c r="C45" s="114"/>
      <c r="D45" s="57" t="s">
        <v>40</v>
      </c>
      <c r="E45" s="57">
        <v>100</v>
      </c>
      <c r="F45" s="84" t="s">
        <v>1</v>
      </c>
      <c r="G45" s="115"/>
      <c r="H45" s="84">
        <v>100</v>
      </c>
      <c r="I45" s="115"/>
      <c r="J45" s="57" t="s">
        <v>1</v>
      </c>
      <c r="K45" s="86">
        <v>100</v>
      </c>
      <c r="L45" s="87"/>
      <c r="M45" s="87"/>
      <c r="N45" s="53">
        <f>IF($AC$3="я",ROUND(E45*0.05,0),0)</f>
        <v>5</v>
      </c>
      <c r="O45" s="53">
        <f>IF($AC$3="я",(IF(AND(E45-K45&gt;=-N45,E45-K45&lt;=N45),0,IF(E45-K45&lt;-N45,(K45-(E45+N45)),(K45-(E45-N45))))),0)</f>
        <v>0</v>
      </c>
      <c r="P45" s="84" t="s">
        <v>1</v>
      </c>
      <c r="Q45" s="85"/>
      <c r="R45" s="85"/>
      <c r="S45" s="84" t="s">
        <v>1</v>
      </c>
      <c r="T45" s="85"/>
      <c r="U45" s="57" t="s">
        <v>1</v>
      </c>
      <c r="V45" s="84" t="s">
        <v>1</v>
      </c>
      <c r="W45" s="85"/>
      <c r="X45" s="84" t="s">
        <v>1</v>
      </c>
      <c r="Y45" s="85"/>
      <c r="Z45" s="85"/>
      <c r="AA45" s="107"/>
      <c r="AB45" s="108"/>
      <c r="AC45" s="109"/>
      <c r="AD45" s="27"/>
    </row>
    <row r="46" spans="2:30" s="3" customFormat="1" ht="12.75">
      <c r="B46" s="9"/>
      <c r="C46" s="9"/>
      <c r="D46" s="9"/>
      <c r="E46" s="9"/>
      <c r="F46" s="17"/>
      <c r="G46" s="17"/>
      <c r="H46" s="17"/>
      <c r="I46" s="18"/>
      <c r="J46" s="18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5"/>
      <c r="W46" s="15"/>
      <c r="X46" s="15"/>
      <c r="Y46" s="15"/>
      <c r="Z46" s="15"/>
      <c r="AA46" s="15"/>
      <c r="AB46" s="15"/>
      <c r="AC46" s="15"/>
      <c r="AD46" s="15"/>
    </row>
    <row r="47" spans="2:30" ht="18.75">
      <c r="B47" s="12" t="s">
        <v>23</v>
      </c>
    </row>
    <row r="48" spans="2:30" s="14" customFormat="1" ht="19.5" customHeight="1">
      <c r="B48" s="89" t="s">
        <v>19</v>
      </c>
      <c r="C48" s="89"/>
      <c r="D48" s="89"/>
      <c r="E48" s="89"/>
      <c r="F48" s="89"/>
      <c r="G48" s="89" t="s">
        <v>6</v>
      </c>
      <c r="H48" s="89"/>
      <c r="I48" s="89"/>
      <c r="J48" s="89"/>
      <c r="K48" s="89" t="s">
        <v>7</v>
      </c>
      <c r="L48" s="89"/>
      <c r="M48" s="89"/>
      <c r="N48" s="89"/>
      <c r="O48" s="89"/>
      <c r="P48" s="89" t="s">
        <v>8</v>
      </c>
      <c r="Q48" s="89"/>
      <c r="R48" s="89"/>
      <c r="S48" s="89"/>
      <c r="T48" s="89"/>
      <c r="U48" s="89"/>
      <c r="V48" s="89" t="s">
        <v>9</v>
      </c>
      <c r="W48" s="89"/>
      <c r="X48" s="89"/>
      <c r="Y48" s="89"/>
      <c r="Z48" s="89"/>
      <c r="AA48" s="89"/>
      <c r="AB48" s="89"/>
      <c r="AC48" s="89"/>
      <c r="AD48" s="15"/>
    </row>
    <row r="49" spans="2:31" s="14" customFormat="1" ht="12.75">
      <c r="B49" s="89">
        <v>1</v>
      </c>
      <c r="C49" s="89"/>
      <c r="D49" s="89"/>
      <c r="E49" s="89"/>
      <c r="F49" s="89"/>
      <c r="G49" s="89">
        <v>2</v>
      </c>
      <c r="H49" s="89"/>
      <c r="I49" s="89"/>
      <c r="J49" s="89"/>
      <c r="K49" s="89">
        <v>3</v>
      </c>
      <c r="L49" s="89"/>
      <c r="M49" s="89"/>
      <c r="N49" s="89"/>
      <c r="O49" s="89"/>
      <c r="P49" s="89">
        <v>4</v>
      </c>
      <c r="Q49" s="89"/>
      <c r="R49" s="89"/>
      <c r="S49" s="89"/>
      <c r="T49" s="89"/>
      <c r="U49" s="89"/>
      <c r="V49" s="89">
        <v>5</v>
      </c>
      <c r="W49" s="89"/>
      <c r="X49" s="89"/>
      <c r="Y49" s="89"/>
      <c r="Z49" s="89"/>
      <c r="AA49" s="89"/>
      <c r="AB49" s="89"/>
      <c r="AC49" s="89"/>
      <c r="AD49" s="15"/>
    </row>
    <row r="50" spans="2:31" s="22" customFormat="1" ht="12.7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69"/>
      <c r="AE50" s="68"/>
    </row>
    <row r="51" spans="2:31" s="30" customFormat="1" ht="12.7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2:31" s="31" customFormat="1" ht="18.75">
      <c r="B52" s="12" t="s">
        <v>24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31" s="22" customFormat="1" ht="34.5" customHeight="1">
      <c r="B53" s="56" t="s">
        <v>10</v>
      </c>
      <c r="C53" s="89" t="s">
        <v>11</v>
      </c>
      <c r="D53" s="89"/>
      <c r="E53" s="89"/>
      <c r="F53" s="89"/>
      <c r="G53" s="89" t="s">
        <v>12</v>
      </c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 t="s">
        <v>9</v>
      </c>
      <c r="V53" s="89"/>
      <c r="W53" s="89"/>
      <c r="X53" s="89"/>
      <c r="Y53" s="89"/>
      <c r="Z53" s="89"/>
      <c r="AA53" s="89"/>
      <c r="AB53" s="89"/>
      <c r="AC53" s="89"/>
      <c r="AD53" s="32"/>
    </row>
    <row r="54" spans="2:31" s="22" customFormat="1" ht="12.75">
      <c r="B54" s="56">
        <v>1</v>
      </c>
      <c r="C54" s="89">
        <v>2</v>
      </c>
      <c r="D54" s="89"/>
      <c r="E54" s="89"/>
      <c r="F54" s="89"/>
      <c r="G54" s="89">
        <v>3</v>
      </c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>
        <v>4</v>
      </c>
      <c r="V54" s="89"/>
      <c r="W54" s="89"/>
      <c r="X54" s="89"/>
      <c r="Y54" s="89"/>
      <c r="Z54" s="89"/>
      <c r="AA54" s="89"/>
      <c r="AB54" s="89"/>
      <c r="AC54" s="89"/>
      <c r="AD54" s="32"/>
    </row>
    <row r="55" spans="2:31" s="22" customFormat="1" ht="12.75">
      <c r="B55" s="66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62"/>
      <c r="AE55" s="68"/>
    </row>
    <row r="56" spans="2:31" s="33" customFormat="1" ht="12.7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31" s="4" customFormat="1" ht="39.75" customHeight="1">
      <c r="B57" s="134" t="s">
        <v>21</v>
      </c>
      <c r="C57" s="134"/>
      <c r="D57" s="134"/>
      <c r="E57" s="134"/>
      <c r="F57" s="134"/>
      <c r="G57" s="134"/>
      <c r="H57" s="134"/>
      <c r="I57" s="94" t="s">
        <v>46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23"/>
    </row>
    <row r="58" spans="2:31" s="3" customFormat="1" ht="28.5" customHeight="1">
      <c r="B58" s="98" t="s">
        <v>25</v>
      </c>
      <c r="C58" s="99"/>
      <c r="D58" s="84" t="s">
        <v>32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115"/>
      <c r="P58" s="84" t="s">
        <v>33</v>
      </c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98" t="s">
        <v>0</v>
      </c>
      <c r="AB58" s="99"/>
      <c r="AC58" s="104"/>
      <c r="AD58" s="14"/>
    </row>
    <row r="59" spans="2:31" s="4" customFormat="1" ht="21" customHeight="1">
      <c r="B59" s="100"/>
      <c r="C59" s="101"/>
      <c r="D59" s="98" t="s">
        <v>26</v>
      </c>
      <c r="E59" s="84" t="s">
        <v>27</v>
      </c>
      <c r="F59" s="85"/>
      <c r="G59" s="85"/>
      <c r="H59" s="85"/>
      <c r="I59" s="85"/>
      <c r="J59" s="93" t="s">
        <v>31</v>
      </c>
      <c r="K59" s="93"/>
      <c r="L59" s="93"/>
      <c r="M59" s="93"/>
      <c r="N59" s="93" t="s">
        <v>80</v>
      </c>
      <c r="O59" s="93" t="s">
        <v>81</v>
      </c>
      <c r="P59" s="84" t="s">
        <v>27</v>
      </c>
      <c r="Q59" s="85"/>
      <c r="R59" s="85"/>
      <c r="S59" s="85"/>
      <c r="T59" s="85"/>
      <c r="U59" s="85"/>
      <c r="V59" s="84" t="s">
        <v>31</v>
      </c>
      <c r="W59" s="85"/>
      <c r="X59" s="85"/>
      <c r="Y59" s="85"/>
      <c r="Z59" s="85"/>
      <c r="AA59" s="100"/>
      <c r="AB59" s="101"/>
      <c r="AC59" s="105"/>
      <c r="AD59" s="8"/>
    </row>
    <row r="60" spans="2:31" ht="48" customHeight="1">
      <c r="B60" s="102"/>
      <c r="C60" s="103"/>
      <c r="D60" s="102"/>
      <c r="E60" s="57" t="s">
        <v>28</v>
      </c>
      <c r="F60" s="84" t="s">
        <v>29</v>
      </c>
      <c r="G60" s="115"/>
      <c r="H60" s="84" t="s">
        <v>30</v>
      </c>
      <c r="I60" s="115"/>
      <c r="J60" s="50" t="s">
        <v>29</v>
      </c>
      <c r="K60" s="93" t="s">
        <v>3</v>
      </c>
      <c r="L60" s="93"/>
      <c r="M60" s="93"/>
      <c r="N60" s="93"/>
      <c r="O60" s="93"/>
      <c r="P60" s="84" t="s">
        <v>28</v>
      </c>
      <c r="Q60" s="85"/>
      <c r="R60" s="85"/>
      <c r="S60" s="84" t="s">
        <v>29</v>
      </c>
      <c r="T60" s="85"/>
      <c r="U60" s="57" t="s">
        <v>30</v>
      </c>
      <c r="V60" s="84" t="s">
        <v>29</v>
      </c>
      <c r="W60" s="85"/>
      <c r="X60" s="84" t="s">
        <v>3</v>
      </c>
      <c r="Y60" s="85"/>
      <c r="Z60" s="85"/>
      <c r="AA60" s="102"/>
      <c r="AB60" s="103"/>
      <c r="AC60" s="106"/>
      <c r="AD60" s="15"/>
    </row>
    <row r="61" spans="2:31" ht="17.25" customHeight="1">
      <c r="B61" s="93">
        <v>1</v>
      </c>
      <c r="C61" s="93"/>
      <c r="D61" s="50">
        <v>2</v>
      </c>
      <c r="E61" s="50">
        <v>3</v>
      </c>
      <c r="F61" s="93">
        <v>4</v>
      </c>
      <c r="G61" s="93"/>
      <c r="H61" s="93">
        <v>5</v>
      </c>
      <c r="I61" s="93"/>
      <c r="J61" s="50">
        <v>6</v>
      </c>
      <c r="K61" s="93">
        <v>7</v>
      </c>
      <c r="L61" s="93"/>
      <c r="M61" s="93"/>
      <c r="N61" s="50">
        <v>8</v>
      </c>
      <c r="O61" s="50">
        <v>9</v>
      </c>
      <c r="P61" s="84">
        <v>10</v>
      </c>
      <c r="Q61" s="85"/>
      <c r="R61" s="85"/>
      <c r="S61" s="84">
        <v>11</v>
      </c>
      <c r="T61" s="85"/>
      <c r="U61" s="57">
        <v>12</v>
      </c>
      <c r="V61" s="84">
        <v>13</v>
      </c>
      <c r="W61" s="85"/>
      <c r="X61" s="84">
        <v>14</v>
      </c>
      <c r="Y61" s="85"/>
      <c r="Z61" s="85"/>
      <c r="AA61" s="84">
        <v>15</v>
      </c>
      <c r="AB61" s="85"/>
      <c r="AC61" s="115"/>
      <c r="AD61" s="15"/>
    </row>
    <row r="62" spans="2:31" ht="56.25" customHeight="1">
      <c r="B62" s="113" t="s">
        <v>34</v>
      </c>
      <c r="C62" s="114"/>
      <c r="D62" s="57" t="s">
        <v>1</v>
      </c>
      <c r="E62" s="57" t="s">
        <v>1</v>
      </c>
      <c r="F62" s="84" t="s">
        <v>1</v>
      </c>
      <c r="G62" s="115"/>
      <c r="H62" s="84" t="s">
        <v>1</v>
      </c>
      <c r="I62" s="115"/>
      <c r="J62" s="57" t="s">
        <v>1</v>
      </c>
      <c r="K62" s="93" t="s">
        <v>1</v>
      </c>
      <c r="L62" s="93"/>
      <c r="M62" s="93"/>
      <c r="N62" s="50" t="s">
        <v>1</v>
      </c>
      <c r="O62" s="50" t="s">
        <v>1</v>
      </c>
      <c r="P62" s="86">
        <v>0</v>
      </c>
      <c r="Q62" s="87"/>
      <c r="R62" s="87"/>
      <c r="S62" s="86">
        <v>0</v>
      </c>
      <c r="T62" s="87"/>
      <c r="U62" s="59">
        <v>0</v>
      </c>
      <c r="V62" s="86">
        <v>0</v>
      </c>
      <c r="W62" s="87"/>
      <c r="X62" s="86">
        <v>0</v>
      </c>
      <c r="Y62" s="87"/>
      <c r="Z62" s="87"/>
      <c r="AA62" s="107"/>
      <c r="AB62" s="108"/>
      <c r="AC62" s="109"/>
      <c r="AD62" s="15"/>
    </row>
    <row r="63" spans="2:31" ht="15.75" customHeight="1">
      <c r="B63" s="113" t="s">
        <v>35</v>
      </c>
      <c r="C63" s="114"/>
      <c r="D63" s="57" t="s">
        <v>4</v>
      </c>
      <c r="E63" s="59">
        <v>0</v>
      </c>
      <c r="F63" s="86">
        <v>0</v>
      </c>
      <c r="G63" s="122"/>
      <c r="H63" s="86">
        <v>0</v>
      </c>
      <c r="I63" s="122"/>
      <c r="J63" s="59">
        <v>0</v>
      </c>
      <c r="K63" s="86">
        <v>0</v>
      </c>
      <c r="L63" s="87"/>
      <c r="M63" s="87"/>
      <c r="N63" s="53">
        <f>IF($AC$3="я",ROUND(E63*0.05,0),0)</f>
        <v>0</v>
      </c>
      <c r="O63" s="53">
        <f>IF($AC$3="я",IF(AND(E63-J63&gt;=-N63,E63-J63&lt;=N63),0,IF(E63-J63&lt;-N63,(J63-(E63+N63)),(J63-(E63-N63)))),0)</f>
        <v>0</v>
      </c>
      <c r="P63" s="84" t="s">
        <v>1</v>
      </c>
      <c r="Q63" s="85"/>
      <c r="R63" s="85"/>
      <c r="S63" s="84" t="s">
        <v>1</v>
      </c>
      <c r="T63" s="85"/>
      <c r="U63" s="57" t="s">
        <v>1</v>
      </c>
      <c r="V63" s="84" t="s">
        <v>1</v>
      </c>
      <c r="W63" s="85"/>
      <c r="X63" s="84" t="s">
        <v>1</v>
      </c>
      <c r="Y63" s="85"/>
      <c r="Z63" s="85"/>
      <c r="AA63" s="107"/>
      <c r="AB63" s="108"/>
      <c r="AC63" s="109"/>
      <c r="AD63" s="15"/>
    </row>
    <row r="64" spans="2:31" ht="67.5" customHeight="1">
      <c r="B64" s="113" t="s">
        <v>36</v>
      </c>
      <c r="C64" s="114"/>
      <c r="D64" s="57" t="s">
        <v>1</v>
      </c>
      <c r="E64" s="57" t="s">
        <v>1</v>
      </c>
      <c r="F64" s="84" t="s">
        <v>1</v>
      </c>
      <c r="G64" s="115"/>
      <c r="H64" s="84" t="s">
        <v>1</v>
      </c>
      <c r="I64" s="115"/>
      <c r="J64" s="57" t="s">
        <v>1</v>
      </c>
      <c r="K64" s="84" t="s">
        <v>1</v>
      </c>
      <c r="L64" s="85"/>
      <c r="M64" s="115"/>
      <c r="N64" s="50" t="s">
        <v>1</v>
      </c>
      <c r="O64" s="50" t="s">
        <v>1</v>
      </c>
      <c r="P64" s="84" t="s">
        <v>1</v>
      </c>
      <c r="Q64" s="85"/>
      <c r="R64" s="85"/>
      <c r="S64" s="84" t="s">
        <v>1</v>
      </c>
      <c r="T64" s="85"/>
      <c r="U64" s="57" t="s">
        <v>1</v>
      </c>
      <c r="V64" s="84" t="s">
        <v>1</v>
      </c>
      <c r="W64" s="85"/>
      <c r="X64" s="84" t="s">
        <v>1</v>
      </c>
      <c r="Y64" s="85"/>
      <c r="Z64" s="85"/>
      <c r="AA64" s="107"/>
      <c r="AB64" s="108"/>
      <c r="AC64" s="109"/>
      <c r="AD64" s="27"/>
    </row>
    <row r="65" spans="2:31" ht="119.25" customHeight="1">
      <c r="B65" s="113" t="s">
        <v>48</v>
      </c>
      <c r="C65" s="114"/>
      <c r="D65" s="57" t="s">
        <v>40</v>
      </c>
      <c r="E65" s="57">
        <v>99.5</v>
      </c>
      <c r="F65" s="84" t="s">
        <v>1</v>
      </c>
      <c r="G65" s="115"/>
      <c r="H65" s="84">
        <v>99.5</v>
      </c>
      <c r="I65" s="115"/>
      <c r="J65" s="57" t="s">
        <v>1</v>
      </c>
      <c r="K65" s="86">
        <v>0</v>
      </c>
      <c r="L65" s="87"/>
      <c r="M65" s="87"/>
      <c r="N65" s="53">
        <f>IF($AC$3="я",ROUND(E65*0.05,0),0)</f>
        <v>5</v>
      </c>
      <c r="O65" s="53">
        <f>IF($AC$3="я",(IF(AND(E65-K65&gt;=-N65,E65-K65&lt;=N65),0,IF(E65-K65&lt;-N65,(K65-(E65+N65)),(K65-(E65-N65))))),0)</f>
        <v>-94.5</v>
      </c>
      <c r="P65" s="84" t="s">
        <v>1</v>
      </c>
      <c r="Q65" s="85"/>
      <c r="R65" s="85"/>
      <c r="S65" s="84" t="s">
        <v>1</v>
      </c>
      <c r="T65" s="85"/>
      <c r="U65" s="57" t="s">
        <v>1</v>
      </c>
      <c r="V65" s="84" t="s">
        <v>1</v>
      </c>
      <c r="W65" s="85"/>
      <c r="X65" s="84" t="s">
        <v>1</v>
      </c>
      <c r="Y65" s="85"/>
      <c r="Z65" s="85"/>
      <c r="AA65" s="107"/>
      <c r="AB65" s="108"/>
      <c r="AC65" s="109"/>
      <c r="AD65" s="27"/>
    </row>
    <row r="66" spans="2:31" ht="69" customHeight="1">
      <c r="B66" s="113" t="s">
        <v>47</v>
      </c>
      <c r="C66" s="114"/>
      <c r="D66" s="57" t="s">
        <v>40</v>
      </c>
      <c r="E66" s="57">
        <v>86.8</v>
      </c>
      <c r="F66" s="84" t="s">
        <v>1</v>
      </c>
      <c r="G66" s="115"/>
      <c r="H66" s="84">
        <v>86.8</v>
      </c>
      <c r="I66" s="115"/>
      <c r="J66" s="57" t="s">
        <v>1</v>
      </c>
      <c r="K66" s="86">
        <v>0</v>
      </c>
      <c r="L66" s="87"/>
      <c r="M66" s="87"/>
      <c r="N66" s="53">
        <f>IF($AC$3="я",ROUND(E66*0.05,0),0)</f>
        <v>4</v>
      </c>
      <c r="O66" s="53">
        <f>IF($AC$3="я",(IF(AND(E66-K66&gt;=-N66,E66-K66&lt;=N66),0,IF(E66-K66&lt;-N66,(K66-(E66+N66)),(K66-(E66-N66))))),0)</f>
        <v>-82.8</v>
      </c>
      <c r="P66" s="84" t="s">
        <v>1</v>
      </c>
      <c r="Q66" s="85"/>
      <c r="R66" s="85"/>
      <c r="S66" s="84" t="s">
        <v>1</v>
      </c>
      <c r="T66" s="85"/>
      <c r="U66" s="57" t="s">
        <v>1</v>
      </c>
      <c r="V66" s="84" t="s">
        <v>1</v>
      </c>
      <c r="W66" s="85"/>
      <c r="X66" s="84" t="s">
        <v>1</v>
      </c>
      <c r="Y66" s="85"/>
      <c r="Z66" s="85"/>
      <c r="AA66" s="107"/>
      <c r="AB66" s="108"/>
      <c r="AC66" s="109"/>
      <c r="AD66" s="27"/>
    </row>
    <row r="67" spans="2:31" ht="106.5" customHeight="1">
      <c r="B67" s="113" t="s">
        <v>49</v>
      </c>
      <c r="C67" s="114"/>
      <c r="D67" s="57" t="s">
        <v>40</v>
      </c>
      <c r="E67" s="57">
        <v>100</v>
      </c>
      <c r="F67" s="84" t="s">
        <v>1</v>
      </c>
      <c r="G67" s="115"/>
      <c r="H67" s="84">
        <v>100</v>
      </c>
      <c r="I67" s="115"/>
      <c r="J67" s="57" t="s">
        <v>1</v>
      </c>
      <c r="K67" s="86">
        <v>0</v>
      </c>
      <c r="L67" s="87"/>
      <c r="M67" s="87"/>
      <c r="N67" s="53">
        <f>IF($AC$3="я",ROUND(E67*0.05,0),0)</f>
        <v>5</v>
      </c>
      <c r="O67" s="53">
        <f>IF($AC$3="я",(IF(AND(E67-K67&gt;=-N67,E67-K67&lt;=N67),0,IF(E67-K67&lt;-N67,(K67-(E67+N67)),(K67-(E67-N67))))),0)</f>
        <v>-95</v>
      </c>
      <c r="P67" s="84" t="s">
        <v>1</v>
      </c>
      <c r="Q67" s="85"/>
      <c r="R67" s="85"/>
      <c r="S67" s="84" t="s">
        <v>1</v>
      </c>
      <c r="T67" s="85"/>
      <c r="U67" s="57" t="s">
        <v>1</v>
      </c>
      <c r="V67" s="84" t="s">
        <v>1</v>
      </c>
      <c r="W67" s="85"/>
      <c r="X67" s="84" t="s">
        <v>1</v>
      </c>
      <c r="Y67" s="85"/>
      <c r="Z67" s="85"/>
      <c r="AA67" s="107"/>
      <c r="AB67" s="108"/>
      <c r="AC67" s="109"/>
      <c r="AD67" s="27"/>
    </row>
    <row r="68" spans="2:31" ht="102" customHeight="1">
      <c r="B68" s="113" t="s">
        <v>50</v>
      </c>
      <c r="C68" s="114"/>
      <c r="D68" s="57" t="s">
        <v>40</v>
      </c>
      <c r="E68" s="57" t="s">
        <v>18</v>
      </c>
      <c r="F68" s="84" t="s">
        <v>1</v>
      </c>
      <c r="G68" s="115"/>
      <c r="H68" s="84" t="s">
        <v>18</v>
      </c>
      <c r="I68" s="115"/>
      <c r="J68" s="57" t="s">
        <v>1</v>
      </c>
      <c r="K68" s="86">
        <v>0</v>
      </c>
      <c r="L68" s="87"/>
      <c r="M68" s="87"/>
      <c r="N68" s="53">
        <f>IF($AC$3="я",ROUND(50*0.05,0),0)</f>
        <v>3</v>
      </c>
      <c r="O68" s="53">
        <f>IF($AC$3="я",(IF(AND(50-K68&gt;=-N68,50-K68&lt;=N68),0,IF(50-K68&lt;-N68,(K68-(50+N68)),(K68-(50-N68))))),0)</f>
        <v>-47</v>
      </c>
      <c r="P68" s="84" t="s">
        <v>1</v>
      </c>
      <c r="Q68" s="85"/>
      <c r="R68" s="85"/>
      <c r="S68" s="84" t="s">
        <v>1</v>
      </c>
      <c r="T68" s="85"/>
      <c r="U68" s="57" t="s">
        <v>1</v>
      </c>
      <c r="V68" s="84" t="s">
        <v>1</v>
      </c>
      <c r="W68" s="85"/>
      <c r="X68" s="84" t="s">
        <v>1</v>
      </c>
      <c r="Y68" s="85"/>
      <c r="Z68" s="85"/>
      <c r="AA68" s="107"/>
      <c r="AB68" s="108"/>
      <c r="AC68" s="109"/>
      <c r="AD68" s="27"/>
    </row>
    <row r="69" spans="2:31" ht="99.75" customHeight="1">
      <c r="B69" s="113" t="s">
        <v>51</v>
      </c>
      <c r="C69" s="114"/>
      <c r="D69" s="57" t="s">
        <v>40</v>
      </c>
      <c r="E69" s="57">
        <v>100</v>
      </c>
      <c r="F69" s="84" t="s">
        <v>1</v>
      </c>
      <c r="G69" s="115"/>
      <c r="H69" s="84">
        <v>100</v>
      </c>
      <c r="I69" s="115"/>
      <c r="J69" s="57" t="s">
        <v>1</v>
      </c>
      <c r="K69" s="86">
        <v>0</v>
      </c>
      <c r="L69" s="87"/>
      <c r="M69" s="87"/>
      <c r="N69" s="53">
        <f>IF($AC$3="я",ROUND(E69*0.05,0),0)</f>
        <v>5</v>
      </c>
      <c r="O69" s="53">
        <f>IF($AC$3="я",(IF(AND(E69-K69&gt;=-N69,E69-K69&lt;=N69),0,IF(E69-K69&lt;-N69,(K69-(E69+N69)),(K69-(E69-N69))))),0)</f>
        <v>-95</v>
      </c>
      <c r="P69" s="84" t="s">
        <v>1</v>
      </c>
      <c r="Q69" s="85"/>
      <c r="R69" s="85"/>
      <c r="S69" s="84" t="s">
        <v>1</v>
      </c>
      <c r="T69" s="85"/>
      <c r="U69" s="57" t="s">
        <v>1</v>
      </c>
      <c r="V69" s="84" t="s">
        <v>1</v>
      </c>
      <c r="W69" s="85"/>
      <c r="X69" s="84" t="s">
        <v>1</v>
      </c>
      <c r="Y69" s="85"/>
      <c r="Z69" s="85"/>
      <c r="AA69" s="107"/>
      <c r="AB69" s="108"/>
      <c r="AC69" s="109"/>
      <c r="AD69" s="27"/>
    </row>
    <row r="70" spans="2:31" s="3" customFormat="1" ht="12.75"/>
    <row r="71" spans="2:31" ht="18.75">
      <c r="B71" s="12" t="s">
        <v>23</v>
      </c>
    </row>
    <row r="72" spans="2:31" s="14" customFormat="1" ht="21.75" customHeight="1">
      <c r="B72" s="89" t="s">
        <v>19</v>
      </c>
      <c r="C72" s="89"/>
      <c r="D72" s="89"/>
      <c r="E72" s="89"/>
      <c r="F72" s="89"/>
      <c r="G72" s="89" t="s">
        <v>6</v>
      </c>
      <c r="H72" s="89"/>
      <c r="I72" s="89"/>
      <c r="J72" s="89"/>
      <c r="K72" s="89" t="s">
        <v>7</v>
      </c>
      <c r="L72" s="89"/>
      <c r="M72" s="89"/>
      <c r="N72" s="89"/>
      <c r="O72" s="89"/>
      <c r="P72" s="89" t="s">
        <v>8</v>
      </c>
      <c r="Q72" s="89"/>
      <c r="R72" s="89"/>
      <c r="S72" s="89"/>
      <c r="T72" s="89"/>
      <c r="U72" s="89"/>
      <c r="V72" s="89" t="s">
        <v>9</v>
      </c>
      <c r="W72" s="89"/>
      <c r="X72" s="89"/>
      <c r="Y72" s="89"/>
      <c r="Z72" s="89"/>
      <c r="AA72" s="89"/>
      <c r="AB72" s="89"/>
      <c r="AC72" s="89"/>
      <c r="AD72" s="15"/>
    </row>
    <row r="73" spans="2:31" s="14" customFormat="1" ht="12.75">
      <c r="B73" s="89">
        <v>1</v>
      </c>
      <c r="C73" s="89"/>
      <c r="D73" s="89"/>
      <c r="E73" s="89"/>
      <c r="F73" s="89"/>
      <c r="G73" s="89">
        <v>2</v>
      </c>
      <c r="H73" s="89"/>
      <c r="I73" s="89"/>
      <c r="J73" s="89"/>
      <c r="K73" s="89">
        <v>3</v>
      </c>
      <c r="L73" s="89"/>
      <c r="M73" s="89"/>
      <c r="N73" s="89"/>
      <c r="O73" s="89"/>
      <c r="P73" s="89">
        <v>4</v>
      </c>
      <c r="Q73" s="89"/>
      <c r="R73" s="89"/>
      <c r="S73" s="89"/>
      <c r="T73" s="89"/>
      <c r="U73" s="89"/>
      <c r="V73" s="89">
        <v>5</v>
      </c>
      <c r="W73" s="89"/>
      <c r="X73" s="89"/>
      <c r="Y73" s="89"/>
      <c r="Z73" s="89"/>
      <c r="AA73" s="89"/>
      <c r="AB73" s="89"/>
      <c r="AC73" s="89"/>
      <c r="AD73" s="15"/>
    </row>
    <row r="74" spans="2:31" s="14" customFormat="1" ht="12.7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69"/>
      <c r="AE74" s="68"/>
    </row>
    <row r="75" spans="2:31" s="13" customFormat="1" ht="12.75">
      <c r="AD75" s="30"/>
      <c r="AE75" s="30"/>
    </row>
    <row r="76" spans="2:31" ht="18.75">
      <c r="B76" s="12" t="s">
        <v>24</v>
      </c>
      <c r="AD76" s="31"/>
      <c r="AE76" s="31"/>
    </row>
    <row r="77" spans="2:31" s="14" customFormat="1" ht="30.75" customHeight="1">
      <c r="B77" s="56" t="s">
        <v>10</v>
      </c>
      <c r="C77" s="89" t="s">
        <v>11</v>
      </c>
      <c r="D77" s="89"/>
      <c r="E77" s="89"/>
      <c r="F77" s="89"/>
      <c r="G77" s="89" t="s">
        <v>12</v>
      </c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 t="s">
        <v>9</v>
      </c>
      <c r="V77" s="89"/>
      <c r="W77" s="89"/>
      <c r="X77" s="89"/>
      <c r="Y77" s="89"/>
      <c r="Z77" s="89"/>
      <c r="AA77" s="89"/>
      <c r="AB77" s="89"/>
      <c r="AC77" s="89"/>
      <c r="AD77" s="32"/>
      <c r="AE77" s="22"/>
    </row>
    <row r="78" spans="2:31" s="14" customFormat="1" ht="12.75">
      <c r="B78" s="56">
        <v>1</v>
      </c>
      <c r="C78" s="89">
        <v>2</v>
      </c>
      <c r="D78" s="89"/>
      <c r="E78" s="89"/>
      <c r="F78" s="89"/>
      <c r="G78" s="89">
        <v>3</v>
      </c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>
        <v>4</v>
      </c>
      <c r="V78" s="89"/>
      <c r="W78" s="89"/>
      <c r="X78" s="89"/>
      <c r="Y78" s="89"/>
      <c r="Z78" s="89"/>
      <c r="AA78" s="89"/>
      <c r="AB78" s="89"/>
      <c r="AC78" s="89"/>
      <c r="AD78" s="32"/>
      <c r="AE78" s="22"/>
    </row>
    <row r="79" spans="2:31" s="14" customFormat="1" ht="12.75">
      <c r="B79" s="66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62"/>
      <c r="AE79" s="63"/>
    </row>
    <row r="80" spans="2:31" s="14" customFormat="1" ht="12.7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35"/>
      <c r="AE80" s="37"/>
    </row>
    <row r="81" spans="2:30" s="14" customFormat="1" ht="12.7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2:30" s="4" customFormat="1" ht="40.5" customHeight="1">
      <c r="B82" s="134" t="s">
        <v>21</v>
      </c>
      <c r="C82" s="134"/>
      <c r="D82" s="134"/>
      <c r="E82" s="134"/>
      <c r="F82" s="134"/>
      <c r="G82" s="134"/>
      <c r="H82" s="134"/>
      <c r="I82" s="94" t="s">
        <v>52</v>
      </c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23"/>
    </row>
    <row r="83" spans="2:30" s="3" customFormat="1" ht="30.75" customHeight="1">
      <c r="B83" s="98" t="s">
        <v>25</v>
      </c>
      <c r="C83" s="99"/>
      <c r="D83" s="84" t="s">
        <v>32</v>
      </c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115"/>
      <c r="P83" s="84" t="s">
        <v>33</v>
      </c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98" t="s">
        <v>0</v>
      </c>
      <c r="AB83" s="99"/>
      <c r="AC83" s="104"/>
      <c r="AD83" s="14"/>
    </row>
    <row r="84" spans="2:30" s="4" customFormat="1" ht="16.5" customHeight="1">
      <c r="B84" s="100"/>
      <c r="C84" s="101"/>
      <c r="D84" s="98" t="s">
        <v>26</v>
      </c>
      <c r="E84" s="84" t="s">
        <v>27</v>
      </c>
      <c r="F84" s="85"/>
      <c r="G84" s="85"/>
      <c r="H84" s="85"/>
      <c r="I84" s="85"/>
      <c r="J84" s="93" t="s">
        <v>31</v>
      </c>
      <c r="K84" s="93"/>
      <c r="L84" s="93"/>
      <c r="M84" s="93"/>
      <c r="N84" s="93" t="s">
        <v>80</v>
      </c>
      <c r="O84" s="93" t="s">
        <v>81</v>
      </c>
      <c r="P84" s="84" t="s">
        <v>27</v>
      </c>
      <c r="Q84" s="85"/>
      <c r="R84" s="85"/>
      <c r="S84" s="85"/>
      <c r="T84" s="85"/>
      <c r="U84" s="85"/>
      <c r="V84" s="84" t="s">
        <v>31</v>
      </c>
      <c r="W84" s="85"/>
      <c r="X84" s="85"/>
      <c r="Y84" s="85"/>
      <c r="Z84" s="85"/>
      <c r="AA84" s="100"/>
      <c r="AB84" s="101"/>
      <c r="AC84" s="105"/>
      <c r="AD84" s="8"/>
    </row>
    <row r="85" spans="2:30" ht="57.75" customHeight="1">
      <c r="B85" s="102"/>
      <c r="C85" s="103"/>
      <c r="D85" s="102"/>
      <c r="E85" s="57" t="s">
        <v>28</v>
      </c>
      <c r="F85" s="84" t="s">
        <v>29</v>
      </c>
      <c r="G85" s="115"/>
      <c r="H85" s="84" t="s">
        <v>30</v>
      </c>
      <c r="I85" s="115"/>
      <c r="J85" s="50" t="s">
        <v>29</v>
      </c>
      <c r="K85" s="93" t="s">
        <v>3</v>
      </c>
      <c r="L85" s="93"/>
      <c r="M85" s="93"/>
      <c r="N85" s="93"/>
      <c r="O85" s="93"/>
      <c r="P85" s="84" t="s">
        <v>28</v>
      </c>
      <c r="Q85" s="85"/>
      <c r="R85" s="85"/>
      <c r="S85" s="84" t="s">
        <v>29</v>
      </c>
      <c r="T85" s="85"/>
      <c r="U85" s="57" t="s">
        <v>30</v>
      </c>
      <c r="V85" s="84" t="s">
        <v>29</v>
      </c>
      <c r="W85" s="85"/>
      <c r="X85" s="84" t="s">
        <v>3</v>
      </c>
      <c r="Y85" s="85"/>
      <c r="Z85" s="85"/>
      <c r="AA85" s="102"/>
      <c r="AB85" s="103"/>
      <c r="AC85" s="106"/>
      <c r="AD85" s="15"/>
    </row>
    <row r="86" spans="2:30" ht="14.25" customHeight="1">
      <c r="B86" s="93">
        <v>1</v>
      </c>
      <c r="C86" s="93"/>
      <c r="D86" s="50">
        <v>2</v>
      </c>
      <c r="E86" s="50">
        <v>3</v>
      </c>
      <c r="F86" s="93">
        <v>4</v>
      </c>
      <c r="G86" s="93"/>
      <c r="H86" s="93">
        <v>5</v>
      </c>
      <c r="I86" s="93"/>
      <c r="J86" s="50">
        <v>6</v>
      </c>
      <c r="K86" s="93">
        <v>7</v>
      </c>
      <c r="L86" s="93"/>
      <c r="M86" s="93"/>
      <c r="N86" s="50">
        <v>8</v>
      </c>
      <c r="O86" s="50">
        <v>9</v>
      </c>
      <c r="P86" s="84">
        <v>10</v>
      </c>
      <c r="Q86" s="85"/>
      <c r="R86" s="85"/>
      <c r="S86" s="84">
        <v>11</v>
      </c>
      <c r="T86" s="85"/>
      <c r="U86" s="57">
        <v>12</v>
      </c>
      <c r="V86" s="84">
        <v>13</v>
      </c>
      <c r="W86" s="85"/>
      <c r="X86" s="84">
        <v>14</v>
      </c>
      <c r="Y86" s="85"/>
      <c r="Z86" s="85"/>
      <c r="AA86" s="84">
        <v>15</v>
      </c>
      <c r="AB86" s="85"/>
      <c r="AC86" s="115"/>
      <c r="AD86" s="15"/>
    </row>
    <row r="87" spans="2:30" ht="51.75" customHeight="1">
      <c r="B87" s="113" t="s">
        <v>34</v>
      </c>
      <c r="C87" s="114"/>
      <c r="D87" s="57" t="s">
        <v>1</v>
      </c>
      <c r="E87" s="57" t="s">
        <v>1</v>
      </c>
      <c r="F87" s="84" t="s">
        <v>1</v>
      </c>
      <c r="G87" s="115"/>
      <c r="H87" s="84" t="s">
        <v>1</v>
      </c>
      <c r="I87" s="115"/>
      <c r="J87" s="57" t="s">
        <v>1</v>
      </c>
      <c r="K87" s="93" t="s">
        <v>1</v>
      </c>
      <c r="L87" s="93"/>
      <c r="M87" s="93"/>
      <c r="N87" s="50" t="s">
        <v>1</v>
      </c>
      <c r="O87" s="50" t="s">
        <v>1</v>
      </c>
      <c r="P87" s="86">
        <v>0</v>
      </c>
      <c r="Q87" s="87"/>
      <c r="R87" s="87"/>
      <c r="S87" s="86">
        <v>0</v>
      </c>
      <c r="T87" s="87"/>
      <c r="U87" s="59">
        <v>0</v>
      </c>
      <c r="V87" s="86">
        <v>0</v>
      </c>
      <c r="W87" s="87"/>
      <c r="X87" s="86">
        <v>0</v>
      </c>
      <c r="Y87" s="87"/>
      <c r="Z87" s="87"/>
      <c r="AA87" s="107"/>
      <c r="AB87" s="108"/>
      <c r="AC87" s="109"/>
      <c r="AD87" s="15"/>
    </row>
    <row r="88" spans="2:30" ht="15.75" customHeight="1">
      <c r="B88" s="113" t="s">
        <v>35</v>
      </c>
      <c r="C88" s="114"/>
      <c r="D88" s="57" t="s">
        <v>4</v>
      </c>
      <c r="E88" s="59">
        <v>0</v>
      </c>
      <c r="F88" s="86">
        <v>0</v>
      </c>
      <c r="G88" s="122"/>
      <c r="H88" s="86">
        <v>0</v>
      </c>
      <c r="I88" s="122"/>
      <c r="J88" s="59">
        <v>0</v>
      </c>
      <c r="K88" s="86">
        <v>0</v>
      </c>
      <c r="L88" s="87"/>
      <c r="M88" s="87"/>
      <c r="N88" s="53">
        <f>IF($AC$3="я",ROUND(E88*0.05,0),0)</f>
        <v>0</v>
      </c>
      <c r="O88" s="53">
        <f>IF($AC$3="я",IF(AND(E88-J88&gt;=-N88,E88-J88&lt;=N88),0,IF(E88-J88&lt;-N88,(J88-(E88+N88)),(J88-(E88-N88)))),0)</f>
        <v>0</v>
      </c>
      <c r="P88" s="84" t="s">
        <v>1</v>
      </c>
      <c r="Q88" s="85"/>
      <c r="R88" s="85"/>
      <c r="S88" s="84" t="s">
        <v>1</v>
      </c>
      <c r="T88" s="85"/>
      <c r="U88" s="57" t="s">
        <v>1</v>
      </c>
      <c r="V88" s="84" t="s">
        <v>1</v>
      </c>
      <c r="W88" s="85"/>
      <c r="X88" s="84" t="s">
        <v>1</v>
      </c>
      <c r="Y88" s="85"/>
      <c r="Z88" s="85"/>
      <c r="AA88" s="107"/>
      <c r="AB88" s="108"/>
      <c r="AC88" s="109"/>
      <c r="AD88" s="15"/>
    </row>
    <row r="89" spans="2:30" ht="67.5" customHeight="1">
      <c r="B89" s="113" t="s">
        <v>36</v>
      </c>
      <c r="C89" s="114"/>
      <c r="D89" s="57" t="s">
        <v>1</v>
      </c>
      <c r="E89" s="57" t="s">
        <v>1</v>
      </c>
      <c r="F89" s="84" t="s">
        <v>1</v>
      </c>
      <c r="G89" s="115"/>
      <c r="H89" s="84" t="s">
        <v>1</v>
      </c>
      <c r="I89" s="115"/>
      <c r="J89" s="57" t="s">
        <v>1</v>
      </c>
      <c r="K89" s="93" t="s">
        <v>1</v>
      </c>
      <c r="L89" s="93"/>
      <c r="M89" s="93"/>
      <c r="N89" s="50" t="s">
        <v>1</v>
      </c>
      <c r="O89" s="50" t="s">
        <v>1</v>
      </c>
      <c r="P89" s="84" t="s">
        <v>1</v>
      </c>
      <c r="Q89" s="85"/>
      <c r="R89" s="85"/>
      <c r="S89" s="84" t="s">
        <v>1</v>
      </c>
      <c r="T89" s="85"/>
      <c r="U89" s="57" t="s">
        <v>1</v>
      </c>
      <c r="V89" s="84" t="s">
        <v>1</v>
      </c>
      <c r="W89" s="85"/>
      <c r="X89" s="84" t="s">
        <v>1</v>
      </c>
      <c r="Y89" s="85"/>
      <c r="Z89" s="85"/>
      <c r="AA89" s="107"/>
      <c r="AB89" s="108"/>
      <c r="AC89" s="109"/>
      <c r="AD89" s="27"/>
    </row>
    <row r="90" spans="2:30" ht="116.25" customHeight="1">
      <c r="B90" s="113" t="s">
        <v>55</v>
      </c>
      <c r="C90" s="114"/>
      <c r="D90" s="57" t="s">
        <v>40</v>
      </c>
      <c r="E90" s="57" t="s">
        <v>91</v>
      </c>
      <c r="F90" s="84" t="s">
        <v>1</v>
      </c>
      <c r="G90" s="115"/>
      <c r="H90" s="84" t="s">
        <v>91</v>
      </c>
      <c r="I90" s="115"/>
      <c r="J90" s="57" t="s">
        <v>1</v>
      </c>
      <c r="K90" s="86">
        <v>0</v>
      </c>
      <c r="L90" s="87"/>
      <c r="M90" s="87"/>
      <c r="N90" s="53">
        <f>IF($AC$3="я",ROUND(95*0.05,0),0)</f>
        <v>5</v>
      </c>
      <c r="O90" s="53">
        <f>IF($AC$3="я",(IF(AND(95-K90&gt;=-N90,95-K90&lt;=N90),0,IF(95-K90&lt;-N90,(K90-(95+N90)),(K90-(95-N90))))),0)</f>
        <v>-90</v>
      </c>
      <c r="P90" s="84" t="s">
        <v>1</v>
      </c>
      <c r="Q90" s="85"/>
      <c r="R90" s="85"/>
      <c r="S90" s="84" t="s">
        <v>1</v>
      </c>
      <c r="T90" s="85"/>
      <c r="U90" s="57" t="s">
        <v>1</v>
      </c>
      <c r="V90" s="84" t="s">
        <v>1</v>
      </c>
      <c r="W90" s="85"/>
      <c r="X90" s="84" t="s">
        <v>1</v>
      </c>
      <c r="Y90" s="85"/>
      <c r="Z90" s="85"/>
      <c r="AA90" s="107"/>
      <c r="AB90" s="108"/>
      <c r="AC90" s="109"/>
      <c r="AD90" s="27"/>
    </row>
    <row r="91" spans="2:30" ht="68.25" customHeight="1">
      <c r="B91" s="113" t="s">
        <v>56</v>
      </c>
      <c r="C91" s="114"/>
      <c r="D91" s="57" t="s">
        <v>40</v>
      </c>
      <c r="E91" s="57">
        <v>87.5</v>
      </c>
      <c r="F91" s="84" t="s">
        <v>1</v>
      </c>
      <c r="G91" s="115"/>
      <c r="H91" s="84">
        <v>87.5</v>
      </c>
      <c r="I91" s="115"/>
      <c r="J91" s="57" t="s">
        <v>1</v>
      </c>
      <c r="K91" s="86">
        <v>0</v>
      </c>
      <c r="L91" s="87"/>
      <c r="M91" s="87"/>
      <c r="N91" s="53">
        <f>IF($AC$3="я",ROUND(E91*0.05,0),0)</f>
        <v>4</v>
      </c>
      <c r="O91" s="53">
        <f>IF($AC$3="я",(IF(AND(E91-K91&gt;=-N91,E91-K91&lt;=N91),0,IF(E91-K91&lt;-N91,(K91-(E91+N91)),(K91-(E91-N91))))),0)</f>
        <v>-83.5</v>
      </c>
      <c r="P91" s="84" t="s">
        <v>1</v>
      </c>
      <c r="Q91" s="85"/>
      <c r="R91" s="85"/>
      <c r="S91" s="84" t="s">
        <v>1</v>
      </c>
      <c r="T91" s="85"/>
      <c r="U91" s="57" t="s">
        <v>1</v>
      </c>
      <c r="V91" s="84" t="s">
        <v>1</v>
      </c>
      <c r="W91" s="85"/>
      <c r="X91" s="84" t="s">
        <v>1</v>
      </c>
      <c r="Y91" s="85"/>
      <c r="Z91" s="85"/>
      <c r="AA91" s="107"/>
      <c r="AB91" s="108"/>
      <c r="AC91" s="109"/>
      <c r="AD91" s="27"/>
    </row>
    <row r="92" spans="2:30" ht="108.75" customHeight="1">
      <c r="B92" s="113" t="s">
        <v>49</v>
      </c>
      <c r="C92" s="114"/>
      <c r="D92" s="57" t="s">
        <v>40</v>
      </c>
      <c r="E92" s="57">
        <v>100</v>
      </c>
      <c r="F92" s="84" t="s">
        <v>1</v>
      </c>
      <c r="G92" s="115"/>
      <c r="H92" s="84">
        <v>100</v>
      </c>
      <c r="I92" s="115"/>
      <c r="J92" s="57" t="s">
        <v>1</v>
      </c>
      <c r="K92" s="86">
        <v>0</v>
      </c>
      <c r="L92" s="87"/>
      <c r="M92" s="87"/>
      <c r="N92" s="53">
        <f>IF($AC$3="я",ROUND(E92*0.05,0),0)</f>
        <v>5</v>
      </c>
      <c r="O92" s="53">
        <f>IF($AC$3="я",(IF(AND(E92-K92&gt;=-N92,E92-K92&lt;=N92),0,IF(E92-K92&lt;-N92,(K92-(E92+N92)),(K92-(E92-N92))))),0)</f>
        <v>-95</v>
      </c>
      <c r="P92" s="84" t="s">
        <v>1</v>
      </c>
      <c r="Q92" s="85"/>
      <c r="R92" s="85"/>
      <c r="S92" s="84" t="s">
        <v>1</v>
      </c>
      <c r="T92" s="85"/>
      <c r="U92" s="57" t="s">
        <v>1</v>
      </c>
      <c r="V92" s="84" t="s">
        <v>1</v>
      </c>
      <c r="W92" s="85"/>
      <c r="X92" s="84" t="s">
        <v>1</v>
      </c>
      <c r="Y92" s="85"/>
      <c r="Z92" s="85"/>
      <c r="AA92" s="107"/>
      <c r="AB92" s="108"/>
      <c r="AC92" s="109"/>
      <c r="AD92" s="27"/>
    </row>
    <row r="93" spans="2:30" ht="95.25" customHeight="1">
      <c r="B93" s="113" t="s">
        <v>50</v>
      </c>
      <c r="C93" s="114"/>
      <c r="D93" s="57" t="s">
        <v>40</v>
      </c>
      <c r="E93" s="57" t="s">
        <v>18</v>
      </c>
      <c r="F93" s="84" t="s">
        <v>1</v>
      </c>
      <c r="G93" s="115"/>
      <c r="H93" s="84" t="s">
        <v>18</v>
      </c>
      <c r="I93" s="115"/>
      <c r="J93" s="57" t="s">
        <v>1</v>
      </c>
      <c r="K93" s="86">
        <v>0</v>
      </c>
      <c r="L93" s="87"/>
      <c r="M93" s="87"/>
      <c r="N93" s="53">
        <f>IF($AC$3="я",ROUND(50*0.05,0),0)</f>
        <v>3</v>
      </c>
      <c r="O93" s="53">
        <f>IF($AC$3="я",(IF(AND(50-K93&gt;=-N93,50-K93&lt;=N93),0,IF(50-K93&lt;-N93,(K93-(50+N93)),(K93-(50-N93))))),0)</f>
        <v>-47</v>
      </c>
      <c r="P93" s="84" t="s">
        <v>1</v>
      </c>
      <c r="Q93" s="85"/>
      <c r="R93" s="85"/>
      <c r="S93" s="84" t="s">
        <v>1</v>
      </c>
      <c r="T93" s="85"/>
      <c r="U93" s="57" t="s">
        <v>1</v>
      </c>
      <c r="V93" s="84" t="s">
        <v>1</v>
      </c>
      <c r="W93" s="85"/>
      <c r="X93" s="84" t="s">
        <v>1</v>
      </c>
      <c r="Y93" s="85"/>
      <c r="Z93" s="85"/>
      <c r="AA93" s="107"/>
      <c r="AB93" s="108"/>
      <c r="AC93" s="109"/>
      <c r="AD93" s="27"/>
    </row>
    <row r="94" spans="2:30" ht="198.75" customHeight="1">
      <c r="B94" s="113" t="s">
        <v>51</v>
      </c>
      <c r="C94" s="114"/>
      <c r="D94" s="57" t="s">
        <v>40</v>
      </c>
      <c r="E94" s="57">
        <v>50</v>
      </c>
      <c r="F94" s="84" t="s">
        <v>1</v>
      </c>
      <c r="G94" s="115"/>
      <c r="H94" s="84">
        <v>50</v>
      </c>
      <c r="I94" s="115"/>
      <c r="J94" s="57" t="s">
        <v>1</v>
      </c>
      <c r="K94" s="86">
        <v>0</v>
      </c>
      <c r="L94" s="87"/>
      <c r="M94" s="87"/>
      <c r="N94" s="53">
        <f>IF($AC$3="я",ROUND(E94*0.05,0),0)</f>
        <v>3</v>
      </c>
      <c r="O94" s="53">
        <f>IF($AC$3="я",(IF(AND(E94-K94&gt;=-N94,E94-K94&lt;=N94),0,IF(E94-K94&lt;-N94,(K94-(E94+N94)),(K94-(E94-N94))))),0)</f>
        <v>-47</v>
      </c>
      <c r="P94" s="84" t="s">
        <v>1</v>
      </c>
      <c r="Q94" s="85"/>
      <c r="R94" s="85"/>
      <c r="S94" s="84" t="s">
        <v>1</v>
      </c>
      <c r="T94" s="85"/>
      <c r="U94" s="57" t="s">
        <v>1</v>
      </c>
      <c r="V94" s="84" t="s">
        <v>1</v>
      </c>
      <c r="W94" s="85"/>
      <c r="X94" s="84" t="s">
        <v>1</v>
      </c>
      <c r="Y94" s="85"/>
      <c r="Z94" s="85"/>
      <c r="AA94" s="107"/>
      <c r="AB94" s="108"/>
      <c r="AC94" s="109"/>
      <c r="AD94" s="27"/>
    </row>
    <row r="95" spans="2:30">
      <c r="B95" s="11"/>
      <c r="C95" s="11"/>
      <c r="D95" s="11"/>
      <c r="E95" s="11"/>
      <c r="F95" s="17"/>
      <c r="G95" s="17"/>
      <c r="H95" s="17"/>
      <c r="I95" s="18"/>
      <c r="J95" s="18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5"/>
      <c r="W95" s="15"/>
      <c r="X95" s="15"/>
      <c r="Y95" s="15"/>
      <c r="Z95" s="15"/>
      <c r="AA95" s="15"/>
      <c r="AB95" s="15"/>
      <c r="AC95" s="15"/>
      <c r="AD95" s="15"/>
    </row>
    <row r="96" spans="2:30" ht="18.75">
      <c r="B96" s="12" t="s">
        <v>53</v>
      </c>
    </row>
    <row r="97" spans="2:31" s="14" customFormat="1" ht="21" customHeight="1">
      <c r="B97" s="89" t="s">
        <v>19</v>
      </c>
      <c r="C97" s="89"/>
      <c r="D97" s="89"/>
      <c r="E97" s="89"/>
      <c r="F97" s="89"/>
      <c r="G97" s="89" t="s">
        <v>6</v>
      </c>
      <c r="H97" s="89"/>
      <c r="I97" s="89"/>
      <c r="J97" s="89"/>
      <c r="K97" s="89" t="s">
        <v>7</v>
      </c>
      <c r="L97" s="89"/>
      <c r="M97" s="89"/>
      <c r="N97" s="89"/>
      <c r="O97" s="89"/>
      <c r="P97" s="89" t="s">
        <v>8</v>
      </c>
      <c r="Q97" s="89"/>
      <c r="R97" s="89"/>
      <c r="S97" s="89"/>
      <c r="T97" s="89"/>
      <c r="U97" s="89"/>
      <c r="V97" s="89" t="s">
        <v>9</v>
      </c>
      <c r="W97" s="89"/>
      <c r="X97" s="89"/>
      <c r="Y97" s="89"/>
      <c r="Z97" s="89"/>
      <c r="AA97" s="89"/>
      <c r="AB97" s="89"/>
      <c r="AC97" s="89"/>
      <c r="AD97" s="15"/>
    </row>
    <row r="98" spans="2:31" s="14" customFormat="1" ht="12.75">
      <c r="B98" s="89">
        <v>1</v>
      </c>
      <c r="C98" s="89"/>
      <c r="D98" s="89"/>
      <c r="E98" s="89"/>
      <c r="F98" s="89"/>
      <c r="G98" s="89">
        <v>2</v>
      </c>
      <c r="H98" s="89"/>
      <c r="I98" s="89"/>
      <c r="J98" s="89"/>
      <c r="K98" s="89">
        <v>3</v>
      </c>
      <c r="L98" s="89"/>
      <c r="M98" s="89"/>
      <c r="N98" s="89"/>
      <c r="O98" s="89"/>
      <c r="P98" s="89">
        <v>4</v>
      </c>
      <c r="Q98" s="89"/>
      <c r="R98" s="89"/>
      <c r="S98" s="89"/>
      <c r="T98" s="89"/>
      <c r="U98" s="89"/>
      <c r="V98" s="89">
        <v>5</v>
      </c>
      <c r="W98" s="89"/>
      <c r="X98" s="89"/>
      <c r="Y98" s="89"/>
      <c r="Z98" s="89"/>
      <c r="AA98" s="89"/>
      <c r="AB98" s="89"/>
      <c r="AC98" s="89"/>
      <c r="AD98" s="15"/>
    </row>
    <row r="99" spans="2:31" s="22" customFormat="1" ht="12.75"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69"/>
      <c r="AE99" s="68"/>
    </row>
    <row r="100" spans="2:31" s="30" customFormat="1" ht="12.7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2:31" s="31" customFormat="1" ht="18.75">
      <c r="B101" s="12" t="s">
        <v>54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31" s="22" customFormat="1" ht="31.5" customHeight="1">
      <c r="B102" s="56" t="s">
        <v>10</v>
      </c>
      <c r="C102" s="89" t="s">
        <v>11</v>
      </c>
      <c r="D102" s="89"/>
      <c r="E102" s="89"/>
      <c r="F102" s="89"/>
      <c r="G102" s="89" t="s">
        <v>12</v>
      </c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 t="s">
        <v>9</v>
      </c>
      <c r="V102" s="89"/>
      <c r="W102" s="89"/>
      <c r="X102" s="89"/>
      <c r="Y102" s="89"/>
      <c r="Z102" s="89"/>
      <c r="AA102" s="89"/>
      <c r="AB102" s="89"/>
      <c r="AC102" s="89"/>
      <c r="AD102" s="32"/>
    </row>
    <row r="103" spans="2:31" s="22" customFormat="1" ht="12.75">
      <c r="B103" s="56">
        <v>1</v>
      </c>
      <c r="C103" s="89">
        <v>2</v>
      </c>
      <c r="D103" s="89"/>
      <c r="E103" s="89"/>
      <c r="F103" s="89"/>
      <c r="G103" s="89">
        <v>3</v>
      </c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>
        <v>4</v>
      </c>
      <c r="V103" s="89"/>
      <c r="W103" s="89"/>
      <c r="X103" s="89"/>
      <c r="Y103" s="89"/>
      <c r="Z103" s="89"/>
      <c r="AA103" s="89"/>
      <c r="AB103" s="89"/>
      <c r="AC103" s="89"/>
      <c r="AD103" s="32"/>
    </row>
    <row r="104" spans="2:31" s="22" customFormat="1" ht="12.75">
      <c r="B104" s="66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62"/>
      <c r="AE104" s="63"/>
    </row>
    <row r="105" spans="2:31" s="31" customForma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31" s="4" customFormat="1" ht="39" customHeight="1">
      <c r="B106" s="134" t="s">
        <v>21</v>
      </c>
      <c r="C106" s="134"/>
      <c r="D106" s="134"/>
      <c r="E106" s="134"/>
      <c r="F106" s="134"/>
      <c r="G106" s="134"/>
      <c r="H106" s="134"/>
      <c r="I106" s="94" t="s">
        <v>57</v>
      </c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23"/>
    </row>
    <row r="107" spans="2:31" s="3" customFormat="1" ht="28.5" customHeight="1">
      <c r="B107" s="98" t="s">
        <v>25</v>
      </c>
      <c r="C107" s="99"/>
      <c r="D107" s="84" t="s">
        <v>32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115"/>
      <c r="P107" s="84" t="s">
        <v>33</v>
      </c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98" t="s">
        <v>0</v>
      </c>
      <c r="AB107" s="99"/>
      <c r="AC107" s="104"/>
      <c r="AD107" s="14"/>
    </row>
    <row r="108" spans="2:31" s="4" customFormat="1" ht="18.75" customHeight="1">
      <c r="B108" s="100"/>
      <c r="C108" s="101"/>
      <c r="D108" s="98" t="s">
        <v>26</v>
      </c>
      <c r="E108" s="84" t="s">
        <v>27</v>
      </c>
      <c r="F108" s="85"/>
      <c r="G108" s="85"/>
      <c r="H108" s="85"/>
      <c r="I108" s="85"/>
      <c r="J108" s="93" t="s">
        <v>31</v>
      </c>
      <c r="K108" s="93"/>
      <c r="L108" s="93"/>
      <c r="M108" s="93"/>
      <c r="N108" s="93" t="s">
        <v>80</v>
      </c>
      <c r="O108" s="93" t="s">
        <v>81</v>
      </c>
      <c r="P108" s="84" t="s">
        <v>27</v>
      </c>
      <c r="Q108" s="85"/>
      <c r="R108" s="85"/>
      <c r="S108" s="85"/>
      <c r="T108" s="85"/>
      <c r="U108" s="85"/>
      <c r="V108" s="84" t="s">
        <v>31</v>
      </c>
      <c r="W108" s="85"/>
      <c r="X108" s="85"/>
      <c r="Y108" s="85"/>
      <c r="Z108" s="85"/>
      <c r="AA108" s="100"/>
      <c r="AB108" s="101"/>
      <c r="AC108" s="105"/>
      <c r="AD108" s="8"/>
    </row>
    <row r="109" spans="2:31" ht="60.75" customHeight="1">
      <c r="B109" s="102"/>
      <c r="C109" s="103"/>
      <c r="D109" s="102"/>
      <c r="E109" s="57" t="s">
        <v>28</v>
      </c>
      <c r="F109" s="84" t="s">
        <v>29</v>
      </c>
      <c r="G109" s="115"/>
      <c r="H109" s="84" t="s">
        <v>30</v>
      </c>
      <c r="I109" s="115"/>
      <c r="J109" s="50" t="s">
        <v>29</v>
      </c>
      <c r="K109" s="93" t="s">
        <v>3</v>
      </c>
      <c r="L109" s="93"/>
      <c r="M109" s="93"/>
      <c r="N109" s="93"/>
      <c r="O109" s="93"/>
      <c r="P109" s="84" t="s">
        <v>28</v>
      </c>
      <c r="Q109" s="85"/>
      <c r="R109" s="85"/>
      <c r="S109" s="84" t="s">
        <v>29</v>
      </c>
      <c r="T109" s="85"/>
      <c r="U109" s="57" t="s">
        <v>30</v>
      </c>
      <c r="V109" s="84" t="s">
        <v>29</v>
      </c>
      <c r="W109" s="85"/>
      <c r="X109" s="84" t="s">
        <v>3</v>
      </c>
      <c r="Y109" s="85"/>
      <c r="Z109" s="85"/>
      <c r="AA109" s="102"/>
      <c r="AB109" s="103"/>
      <c r="AC109" s="106"/>
      <c r="AD109" s="15"/>
    </row>
    <row r="110" spans="2:31" ht="16.5" customHeight="1">
      <c r="B110" s="93">
        <v>1</v>
      </c>
      <c r="C110" s="93"/>
      <c r="D110" s="50">
        <v>2</v>
      </c>
      <c r="E110" s="50">
        <v>3</v>
      </c>
      <c r="F110" s="93">
        <v>4</v>
      </c>
      <c r="G110" s="93"/>
      <c r="H110" s="93">
        <v>5</v>
      </c>
      <c r="I110" s="93"/>
      <c r="J110" s="50">
        <v>6</v>
      </c>
      <c r="K110" s="93">
        <v>7</v>
      </c>
      <c r="L110" s="93"/>
      <c r="M110" s="93"/>
      <c r="N110" s="50">
        <v>8</v>
      </c>
      <c r="O110" s="50">
        <v>9</v>
      </c>
      <c r="P110" s="84">
        <v>10</v>
      </c>
      <c r="Q110" s="85"/>
      <c r="R110" s="85"/>
      <c r="S110" s="84">
        <v>11</v>
      </c>
      <c r="T110" s="85"/>
      <c r="U110" s="57">
        <v>12</v>
      </c>
      <c r="V110" s="84">
        <v>13</v>
      </c>
      <c r="W110" s="85"/>
      <c r="X110" s="84">
        <v>14</v>
      </c>
      <c r="Y110" s="85"/>
      <c r="Z110" s="85"/>
      <c r="AA110" s="84">
        <v>15</v>
      </c>
      <c r="AB110" s="85"/>
      <c r="AC110" s="115"/>
      <c r="AD110" s="15"/>
    </row>
    <row r="111" spans="2:31" ht="53.25" customHeight="1">
      <c r="B111" s="113" t="s">
        <v>34</v>
      </c>
      <c r="C111" s="114"/>
      <c r="D111" s="57" t="s">
        <v>1</v>
      </c>
      <c r="E111" s="57" t="s">
        <v>1</v>
      </c>
      <c r="F111" s="84" t="s">
        <v>1</v>
      </c>
      <c r="G111" s="115"/>
      <c r="H111" s="84" t="s">
        <v>1</v>
      </c>
      <c r="I111" s="115"/>
      <c r="J111" s="57" t="s">
        <v>1</v>
      </c>
      <c r="K111" s="93" t="s">
        <v>1</v>
      </c>
      <c r="L111" s="93"/>
      <c r="M111" s="93"/>
      <c r="N111" s="50" t="s">
        <v>1</v>
      </c>
      <c r="O111" s="50" t="s">
        <v>1</v>
      </c>
      <c r="P111" s="86">
        <v>0</v>
      </c>
      <c r="Q111" s="87"/>
      <c r="R111" s="87"/>
      <c r="S111" s="86">
        <v>0</v>
      </c>
      <c r="T111" s="87"/>
      <c r="U111" s="59">
        <v>0</v>
      </c>
      <c r="V111" s="86">
        <v>0</v>
      </c>
      <c r="W111" s="87"/>
      <c r="X111" s="86">
        <v>0</v>
      </c>
      <c r="Y111" s="87"/>
      <c r="Z111" s="87"/>
      <c r="AA111" s="95"/>
      <c r="AB111" s="96"/>
      <c r="AC111" s="97"/>
      <c r="AD111" s="15"/>
    </row>
    <row r="112" spans="2:31" ht="15.75" customHeight="1">
      <c r="B112" s="113" t="s">
        <v>35</v>
      </c>
      <c r="C112" s="114"/>
      <c r="D112" s="57" t="s">
        <v>4</v>
      </c>
      <c r="E112" s="59">
        <v>0</v>
      </c>
      <c r="F112" s="86">
        <v>0</v>
      </c>
      <c r="G112" s="122"/>
      <c r="H112" s="86">
        <v>0</v>
      </c>
      <c r="I112" s="122"/>
      <c r="J112" s="59">
        <v>0</v>
      </c>
      <c r="K112" s="86">
        <v>0</v>
      </c>
      <c r="L112" s="87"/>
      <c r="M112" s="87"/>
      <c r="N112" s="53">
        <f>IF($AC$3="я",ROUND(E112*0.05,0),0)</f>
        <v>0</v>
      </c>
      <c r="O112" s="53">
        <f>IF($AC$3="я",IF(AND(E112-J112&gt;=-N112,E112-J112&lt;=N112),0,IF(E112-J112&lt;-N112,(J112-(E112+N112)),(J112-(E112-N112)))),0)</f>
        <v>0</v>
      </c>
      <c r="P112" s="84" t="s">
        <v>1</v>
      </c>
      <c r="Q112" s="85"/>
      <c r="R112" s="85"/>
      <c r="S112" s="84" t="s">
        <v>1</v>
      </c>
      <c r="T112" s="85"/>
      <c r="U112" s="57" t="s">
        <v>1</v>
      </c>
      <c r="V112" s="84" t="s">
        <v>1</v>
      </c>
      <c r="W112" s="85"/>
      <c r="X112" s="84" t="s">
        <v>1</v>
      </c>
      <c r="Y112" s="85"/>
      <c r="Z112" s="85"/>
      <c r="AA112" s="95"/>
      <c r="AB112" s="96"/>
      <c r="AC112" s="97"/>
      <c r="AD112" s="15"/>
    </row>
    <row r="113" spans="1:31" ht="64.5" customHeight="1">
      <c r="B113" s="113" t="s">
        <v>36</v>
      </c>
      <c r="C113" s="114"/>
      <c r="D113" s="57" t="s">
        <v>1</v>
      </c>
      <c r="E113" s="57" t="s">
        <v>1</v>
      </c>
      <c r="F113" s="84" t="s">
        <v>1</v>
      </c>
      <c r="G113" s="115"/>
      <c r="H113" s="84" t="s">
        <v>1</v>
      </c>
      <c r="I113" s="115"/>
      <c r="J113" s="57" t="s">
        <v>1</v>
      </c>
      <c r="K113" s="93" t="s">
        <v>1</v>
      </c>
      <c r="L113" s="93"/>
      <c r="M113" s="93"/>
      <c r="N113" s="50" t="s">
        <v>1</v>
      </c>
      <c r="O113" s="50" t="s">
        <v>1</v>
      </c>
      <c r="P113" s="84" t="s">
        <v>1</v>
      </c>
      <c r="Q113" s="85"/>
      <c r="R113" s="85"/>
      <c r="S113" s="84" t="s">
        <v>1</v>
      </c>
      <c r="T113" s="85"/>
      <c r="U113" s="57" t="s">
        <v>1</v>
      </c>
      <c r="V113" s="84" t="s">
        <v>1</v>
      </c>
      <c r="W113" s="85"/>
      <c r="X113" s="84" t="s">
        <v>1</v>
      </c>
      <c r="Y113" s="85"/>
      <c r="Z113" s="85"/>
      <c r="AA113" s="95"/>
      <c r="AB113" s="96"/>
      <c r="AC113" s="97"/>
      <c r="AD113" s="27"/>
    </row>
    <row r="114" spans="1:31" ht="113.25" customHeight="1">
      <c r="B114" s="113" t="s">
        <v>58</v>
      </c>
      <c r="C114" s="114"/>
      <c r="D114" s="57" t="s">
        <v>40</v>
      </c>
      <c r="E114" s="57" t="s">
        <v>92</v>
      </c>
      <c r="F114" s="84" t="s">
        <v>1</v>
      </c>
      <c r="G114" s="115"/>
      <c r="H114" s="84" t="s">
        <v>92</v>
      </c>
      <c r="I114" s="115"/>
      <c r="J114" s="57" t="s">
        <v>1</v>
      </c>
      <c r="K114" s="86">
        <v>0</v>
      </c>
      <c r="L114" s="87"/>
      <c r="M114" s="87"/>
      <c r="N114" s="53">
        <f>IF($AC$3="я",ROUND(98*0.05,0),0)</f>
        <v>5</v>
      </c>
      <c r="O114" s="53">
        <f>IF($AC$3="я",(IF(AND(98-K114&gt;=-N114,98-K114&lt;=N114),0,IF(98-K114&lt;-N114,(K114-(98+N114)),(K114-(98-N114))))),0)</f>
        <v>-93</v>
      </c>
      <c r="P114" s="84" t="s">
        <v>1</v>
      </c>
      <c r="Q114" s="85"/>
      <c r="R114" s="85"/>
      <c r="S114" s="84" t="s">
        <v>1</v>
      </c>
      <c r="T114" s="85"/>
      <c r="U114" s="57" t="s">
        <v>1</v>
      </c>
      <c r="V114" s="84" t="s">
        <v>1</v>
      </c>
      <c r="W114" s="85"/>
      <c r="X114" s="84" t="s">
        <v>1</v>
      </c>
      <c r="Y114" s="85"/>
      <c r="Z114" s="85"/>
      <c r="AA114" s="95"/>
      <c r="AB114" s="96"/>
      <c r="AC114" s="97"/>
      <c r="AD114" s="27"/>
    </row>
    <row r="115" spans="1:31" ht="69" customHeight="1">
      <c r="B115" s="113" t="s">
        <v>59</v>
      </c>
      <c r="C115" s="114"/>
      <c r="D115" s="57" t="s">
        <v>40</v>
      </c>
      <c r="E115" s="57">
        <v>83.8</v>
      </c>
      <c r="F115" s="84" t="s">
        <v>1</v>
      </c>
      <c r="G115" s="115"/>
      <c r="H115" s="84">
        <v>83.8</v>
      </c>
      <c r="I115" s="115"/>
      <c r="J115" s="57" t="s">
        <v>1</v>
      </c>
      <c r="K115" s="86">
        <v>0</v>
      </c>
      <c r="L115" s="87"/>
      <c r="M115" s="87"/>
      <c r="N115" s="53">
        <f>IF($AC$3="я",ROUND(E115*0.05,0),0)</f>
        <v>4</v>
      </c>
      <c r="O115" s="53">
        <f>IF($AC$3="я",(IF(AND(E115-K115&gt;=-N115,E115-K115&lt;=N115),0,IF(E115-K115&lt;-N115,(K115-(E115+N115)),(K115-(E115-N115))))),0)</f>
        <v>-79.8</v>
      </c>
      <c r="P115" s="84" t="s">
        <v>1</v>
      </c>
      <c r="Q115" s="85"/>
      <c r="R115" s="85"/>
      <c r="S115" s="84" t="s">
        <v>1</v>
      </c>
      <c r="T115" s="85"/>
      <c r="U115" s="57" t="s">
        <v>1</v>
      </c>
      <c r="V115" s="84" t="s">
        <v>1</v>
      </c>
      <c r="W115" s="85"/>
      <c r="X115" s="84" t="s">
        <v>1</v>
      </c>
      <c r="Y115" s="85"/>
      <c r="Z115" s="85"/>
      <c r="AA115" s="95"/>
      <c r="AB115" s="96"/>
      <c r="AC115" s="97"/>
      <c r="AD115" s="27"/>
    </row>
    <row r="116" spans="1:31" ht="103.5" customHeight="1">
      <c r="B116" s="113" t="s">
        <v>49</v>
      </c>
      <c r="C116" s="114"/>
      <c r="D116" s="57" t="s">
        <v>40</v>
      </c>
      <c r="E116" s="57">
        <v>100</v>
      </c>
      <c r="F116" s="84" t="s">
        <v>1</v>
      </c>
      <c r="G116" s="115"/>
      <c r="H116" s="84">
        <v>100</v>
      </c>
      <c r="I116" s="115"/>
      <c r="J116" s="57" t="s">
        <v>1</v>
      </c>
      <c r="K116" s="86">
        <v>0</v>
      </c>
      <c r="L116" s="87"/>
      <c r="M116" s="87"/>
      <c r="N116" s="53">
        <f>IF($AC$3="я",ROUND(E116*0.05,0),0)</f>
        <v>5</v>
      </c>
      <c r="O116" s="53">
        <f>IF($AC$3="я",(IF(AND(E116-K116&gt;=-N116,E116-K116&lt;=N116),0,IF(E116-K116&lt;-N116,(K116-(E116+N116)),(K116-(E116-N116))))),0)</f>
        <v>-95</v>
      </c>
      <c r="P116" s="84" t="s">
        <v>1</v>
      </c>
      <c r="Q116" s="85"/>
      <c r="R116" s="85"/>
      <c r="S116" s="84" t="s">
        <v>1</v>
      </c>
      <c r="T116" s="85"/>
      <c r="U116" s="57" t="s">
        <v>1</v>
      </c>
      <c r="V116" s="84" t="s">
        <v>1</v>
      </c>
      <c r="W116" s="85"/>
      <c r="X116" s="84" t="s">
        <v>1</v>
      </c>
      <c r="Y116" s="85"/>
      <c r="Z116" s="85"/>
      <c r="AA116" s="95"/>
      <c r="AB116" s="96"/>
      <c r="AC116" s="97"/>
      <c r="AD116" s="27"/>
    </row>
    <row r="117" spans="1:31" ht="96" customHeight="1">
      <c r="B117" s="113" t="s">
        <v>50</v>
      </c>
      <c r="C117" s="114"/>
      <c r="D117" s="57" t="s">
        <v>40</v>
      </c>
      <c r="E117" s="57" t="s">
        <v>18</v>
      </c>
      <c r="F117" s="84" t="s">
        <v>1</v>
      </c>
      <c r="G117" s="115"/>
      <c r="H117" s="84" t="s">
        <v>18</v>
      </c>
      <c r="I117" s="115"/>
      <c r="J117" s="57" t="s">
        <v>1</v>
      </c>
      <c r="K117" s="86">
        <v>0</v>
      </c>
      <c r="L117" s="87"/>
      <c r="M117" s="87"/>
      <c r="N117" s="53">
        <f>IF($AC$3="я",ROUND(50*0.05,0),0)</f>
        <v>3</v>
      </c>
      <c r="O117" s="53">
        <f>IF($AC$3="я",(IF(AND(50-K117&gt;=-N117,50-K117&lt;=N117),0,IF(50-K117&lt;-N117,(K117-(50+N117)),(K117-(50-N117))))),0)</f>
        <v>-47</v>
      </c>
      <c r="P117" s="84" t="s">
        <v>1</v>
      </c>
      <c r="Q117" s="85"/>
      <c r="R117" s="85"/>
      <c r="S117" s="84" t="s">
        <v>1</v>
      </c>
      <c r="T117" s="85"/>
      <c r="U117" s="57" t="s">
        <v>1</v>
      </c>
      <c r="V117" s="84" t="s">
        <v>1</v>
      </c>
      <c r="W117" s="85"/>
      <c r="X117" s="84" t="s">
        <v>1</v>
      </c>
      <c r="Y117" s="85"/>
      <c r="Z117" s="85"/>
      <c r="AA117" s="95"/>
      <c r="AB117" s="96"/>
      <c r="AC117" s="97"/>
      <c r="AD117" s="27"/>
    </row>
    <row r="118" spans="1:31" ht="193.5" customHeight="1">
      <c r="B118" s="113" t="s">
        <v>51</v>
      </c>
      <c r="C118" s="114"/>
      <c r="D118" s="57" t="s">
        <v>40</v>
      </c>
      <c r="E118" s="57">
        <v>50</v>
      </c>
      <c r="F118" s="84" t="s">
        <v>1</v>
      </c>
      <c r="G118" s="115"/>
      <c r="H118" s="84">
        <v>50</v>
      </c>
      <c r="I118" s="115"/>
      <c r="J118" s="57" t="s">
        <v>1</v>
      </c>
      <c r="K118" s="86">
        <v>0</v>
      </c>
      <c r="L118" s="87"/>
      <c r="M118" s="87"/>
      <c r="N118" s="53">
        <f>IF($AC$3="я",ROUND(E118*0.05,0),0)</f>
        <v>3</v>
      </c>
      <c r="O118" s="53">
        <f>IF($AC$3="я",(IF(AND(E118-K118&gt;=-N118,E118-K118&lt;=N118),0,IF(E118-K118&lt;-N118,(K118-(E118+N118)),(K118-(E118-N118))))),0)</f>
        <v>-47</v>
      </c>
      <c r="P118" s="84" t="s">
        <v>1</v>
      </c>
      <c r="Q118" s="85"/>
      <c r="R118" s="85"/>
      <c r="S118" s="84" t="s">
        <v>1</v>
      </c>
      <c r="T118" s="85"/>
      <c r="U118" s="57" t="s">
        <v>1</v>
      </c>
      <c r="V118" s="84" t="s">
        <v>1</v>
      </c>
      <c r="W118" s="85"/>
      <c r="X118" s="84" t="s">
        <v>1</v>
      </c>
      <c r="Y118" s="85"/>
      <c r="Z118" s="85"/>
      <c r="AA118" s="95"/>
      <c r="AB118" s="96"/>
      <c r="AC118" s="97"/>
      <c r="AD118" s="27"/>
    </row>
    <row r="119" spans="1:31">
      <c r="B119" s="11"/>
      <c r="C119" s="11"/>
      <c r="D119" s="11"/>
      <c r="E119" s="11"/>
      <c r="F119" s="17"/>
      <c r="G119" s="17"/>
      <c r="H119" s="17"/>
      <c r="I119" s="18"/>
      <c r="J119" s="18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1" ht="18.75">
      <c r="B120" s="12" t="s">
        <v>23</v>
      </c>
    </row>
    <row r="121" spans="1:31" s="14" customFormat="1" ht="24" customHeight="1">
      <c r="B121" s="89" t="s">
        <v>19</v>
      </c>
      <c r="C121" s="89"/>
      <c r="D121" s="89"/>
      <c r="E121" s="89"/>
      <c r="F121" s="89"/>
      <c r="G121" s="89" t="s">
        <v>6</v>
      </c>
      <c r="H121" s="89"/>
      <c r="I121" s="89"/>
      <c r="J121" s="89"/>
      <c r="K121" s="89" t="s">
        <v>7</v>
      </c>
      <c r="L121" s="89"/>
      <c r="M121" s="89"/>
      <c r="N121" s="89"/>
      <c r="O121" s="89"/>
      <c r="P121" s="89" t="s">
        <v>8</v>
      </c>
      <c r="Q121" s="89"/>
      <c r="R121" s="89"/>
      <c r="S121" s="89"/>
      <c r="T121" s="89"/>
      <c r="U121" s="89"/>
      <c r="V121" s="89" t="s">
        <v>9</v>
      </c>
      <c r="W121" s="89"/>
      <c r="X121" s="89"/>
      <c r="Y121" s="89"/>
      <c r="Z121" s="89"/>
      <c r="AA121" s="89"/>
      <c r="AB121" s="89"/>
      <c r="AC121" s="89"/>
      <c r="AD121" s="15"/>
    </row>
    <row r="122" spans="1:31" s="14" customFormat="1" ht="12.75">
      <c r="B122" s="89">
        <v>1</v>
      </c>
      <c r="C122" s="89"/>
      <c r="D122" s="89"/>
      <c r="E122" s="89"/>
      <c r="F122" s="89"/>
      <c r="G122" s="89">
        <v>2</v>
      </c>
      <c r="H122" s="89"/>
      <c r="I122" s="89"/>
      <c r="J122" s="89"/>
      <c r="K122" s="89">
        <v>3</v>
      </c>
      <c r="L122" s="89"/>
      <c r="M122" s="89"/>
      <c r="N122" s="89"/>
      <c r="O122" s="89"/>
      <c r="P122" s="89">
        <v>4</v>
      </c>
      <c r="Q122" s="89"/>
      <c r="R122" s="89"/>
      <c r="S122" s="89"/>
      <c r="T122" s="89"/>
      <c r="U122" s="89"/>
      <c r="V122" s="89">
        <v>5</v>
      </c>
      <c r="W122" s="89"/>
      <c r="X122" s="89"/>
      <c r="Y122" s="89"/>
      <c r="Z122" s="89"/>
      <c r="AA122" s="89"/>
      <c r="AB122" s="89"/>
      <c r="AC122" s="89"/>
      <c r="AD122" s="15"/>
    </row>
    <row r="123" spans="1:31" s="22" customFormat="1" ht="12.75"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69"/>
      <c r="AE123" s="68"/>
    </row>
    <row r="124" spans="1:31" s="30" customFormat="1" ht="12.7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31" s="31" customFormat="1" ht="18.75">
      <c r="B125" s="12" t="s">
        <v>54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31" s="22" customFormat="1" ht="29.25" customHeight="1">
      <c r="B126" s="56" t="s">
        <v>10</v>
      </c>
      <c r="C126" s="89" t="s">
        <v>11</v>
      </c>
      <c r="D126" s="89"/>
      <c r="E126" s="89"/>
      <c r="F126" s="89"/>
      <c r="G126" s="89" t="s">
        <v>12</v>
      </c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 t="s">
        <v>9</v>
      </c>
      <c r="V126" s="89"/>
      <c r="W126" s="89"/>
      <c r="X126" s="89"/>
      <c r="Y126" s="89"/>
      <c r="Z126" s="89"/>
      <c r="AA126" s="89"/>
      <c r="AB126" s="89"/>
      <c r="AC126" s="89"/>
      <c r="AD126" s="32"/>
    </row>
    <row r="127" spans="1:31" s="22" customFormat="1" ht="12.75">
      <c r="B127" s="56">
        <v>1</v>
      </c>
      <c r="C127" s="89">
        <v>2</v>
      </c>
      <c r="D127" s="89"/>
      <c r="E127" s="89"/>
      <c r="F127" s="89"/>
      <c r="G127" s="89">
        <v>3</v>
      </c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>
        <v>4</v>
      </c>
      <c r="V127" s="89"/>
      <c r="W127" s="89"/>
      <c r="X127" s="89"/>
      <c r="Y127" s="89"/>
      <c r="Z127" s="89"/>
      <c r="AA127" s="89"/>
      <c r="AB127" s="89"/>
      <c r="AC127" s="89"/>
      <c r="AD127" s="32"/>
    </row>
    <row r="128" spans="1:31" s="36" customFormat="1" ht="12.75">
      <c r="A128" s="22"/>
      <c r="B128" s="66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62"/>
      <c r="AE128" s="63"/>
    </row>
    <row r="129" spans="2:30" s="31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30" s="4" customFormat="1" ht="42" customHeight="1">
      <c r="B130" s="134" t="s">
        <v>21</v>
      </c>
      <c r="C130" s="134"/>
      <c r="D130" s="134"/>
      <c r="E130" s="134"/>
      <c r="F130" s="134"/>
      <c r="G130" s="134"/>
      <c r="H130" s="134"/>
      <c r="I130" s="94" t="s">
        <v>60</v>
      </c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23"/>
    </row>
    <row r="131" spans="2:30" s="3" customFormat="1" ht="33" customHeight="1">
      <c r="B131" s="98" t="s">
        <v>25</v>
      </c>
      <c r="C131" s="99"/>
      <c r="D131" s="84" t="s">
        <v>32</v>
      </c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115"/>
      <c r="P131" s="84" t="s">
        <v>33</v>
      </c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98" t="s">
        <v>0</v>
      </c>
      <c r="AB131" s="99"/>
      <c r="AC131" s="104"/>
      <c r="AD131" s="14"/>
    </row>
    <row r="132" spans="2:30" s="4" customFormat="1" ht="18.75" customHeight="1">
      <c r="B132" s="100"/>
      <c r="C132" s="101"/>
      <c r="D132" s="98" t="s">
        <v>26</v>
      </c>
      <c r="E132" s="84" t="s">
        <v>27</v>
      </c>
      <c r="F132" s="85"/>
      <c r="G132" s="85"/>
      <c r="H132" s="85"/>
      <c r="I132" s="85"/>
      <c r="J132" s="93" t="s">
        <v>31</v>
      </c>
      <c r="K132" s="93"/>
      <c r="L132" s="93"/>
      <c r="M132" s="93"/>
      <c r="N132" s="93" t="s">
        <v>80</v>
      </c>
      <c r="O132" s="93" t="s">
        <v>81</v>
      </c>
      <c r="P132" s="84" t="s">
        <v>27</v>
      </c>
      <c r="Q132" s="85"/>
      <c r="R132" s="85"/>
      <c r="S132" s="85"/>
      <c r="T132" s="85"/>
      <c r="U132" s="85"/>
      <c r="V132" s="84" t="s">
        <v>31</v>
      </c>
      <c r="W132" s="85"/>
      <c r="X132" s="85"/>
      <c r="Y132" s="85"/>
      <c r="Z132" s="85"/>
      <c r="AA132" s="100"/>
      <c r="AB132" s="101"/>
      <c r="AC132" s="105"/>
      <c r="AD132" s="8"/>
    </row>
    <row r="133" spans="2:30" ht="48.75" customHeight="1">
      <c r="B133" s="102"/>
      <c r="C133" s="103"/>
      <c r="D133" s="102"/>
      <c r="E133" s="57" t="s">
        <v>28</v>
      </c>
      <c r="F133" s="84" t="s">
        <v>29</v>
      </c>
      <c r="G133" s="115"/>
      <c r="H133" s="84" t="s">
        <v>30</v>
      </c>
      <c r="I133" s="115"/>
      <c r="J133" s="50" t="s">
        <v>29</v>
      </c>
      <c r="K133" s="93" t="s">
        <v>3</v>
      </c>
      <c r="L133" s="93"/>
      <c r="M133" s="93"/>
      <c r="N133" s="93"/>
      <c r="O133" s="93"/>
      <c r="P133" s="84" t="s">
        <v>28</v>
      </c>
      <c r="Q133" s="85"/>
      <c r="R133" s="85"/>
      <c r="S133" s="84" t="s">
        <v>29</v>
      </c>
      <c r="T133" s="85"/>
      <c r="U133" s="57" t="s">
        <v>30</v>
      </c>
      <c r="V133" s="84" t="s">
        <v>29</v>
      </c>
      <c r="W133" s="85"/>
      <c r="X133" s="84" t="s">
        <v>3</v>
      </c>
      <c r="Y133" s="85"/>
      <c r="Z133" s="85"/>
      <c r="AA133" s="102"/>
      <c r="AB133" s="103"/>
      <c r="AC133" s="106"/>
      <c r="AD133" s="15"/>
    </row>
    <row r="134" spans="2:30" ht="16.5" customHeight="1">
      <c r="B134" s="93">
        <v>1</v>
      </c>
      <c r="C134" s="93"/>
      <c r="D134" s="50">
        <v>2</v>
      </c>
      <c r="E134" s="50">
        <v>3</v>
      </c>
      <c r="F134" s="93">
        <v>4</v>
      </c>
      <c r="G134" s="93"/>
      <c r="H134" s="93">
        <v>5</v>
      </c>
      <c r="I134" s="93"/>
      <c r="J134" s="50">
        <v>6</v>
      </c>
      <c r="K134" s="93">
        <v>7</v>
      </c>
      <c r="L134" s="93"/>
      <c r="M134" s="93"/>
      <c r="N134" s="50">
        <v>8</v>
      </c>
      <c r="O134" s="50">
        <v>9</v>
      </c>
      <c r="P134" s="84">
        <v>10</v>
      </c>
      <c r="Q134" s="85"/>
      <c r="R134" s="85"/>
      <c r="S134" s="84">
        <v>11</v>
      </c>
      <c r="T134" s="85"/>
      <c r="U134" s="57">
        <v>12</v>
      </c>
      <c r="V134" s="84">
        <v>13</v>
      </c>
      <c r="W134" s="85"/>
      <c r="X134" s="84">
        <v>14</v>
      </c>
      <c r="Y134" s="85"/>
      <c r="Z134" s="85"/>
      <c r="AA134" s="84">
        <v>15</v>
      </c>
      <c r="AB134" s="85"/>
      <c r="AC134" s="115"/>
      <c r="AD134" s="15"/>
    </row>
    <row r="135" spans="2:30" ht="52.5" customHeight="1">
      <c r="B135" s="113" t="s">
        <v>34</v>
      </c>
      <c r="C135" s="114"/>
      <c r="D135" s="57" t="s">
        <v>1</v>
      </c>
      <c r="E135" s="57" t="s">
        <v>1</v>
      </c>
      <c r="F135" s="84" t="s">
        <v>1</v>
      </c>
      <c r="G135" s="115"/>
      <c r="H135" s="84" t="s">
        <v>1</v>
      </c>
      <c r="I135" s="115"/>
      <c r="J135" s="57" t="s">
        <v>1</v>
      </c>
      <c r="K135" s="93" t="s">
        <v>1</v>
      </c>
      <c r="L135" s="93"/>
      <c r="M135" s="93"/>
      <c r="N135" s="50" t="s">
        <v>1</v>
      </c>
      <c r="O135" s="50" t="s">
        <v>1</v>
      </c>
      <c r="P135" s="86">
        <v>0</v>
      </c>
      <c r="Q135" s="87"/>
      <c r="R135" s="87"/>
      <c r="S135" s="86">
        <v>0</v>
      </c>
      <c r="T135" s="87"/>
      <c r="U135" s="59">
        <v>0</v>
      </c>
      <c r="V135" s="86">
        <v>0</v>
      </c>
      <c r="W135" s="87"/>
      <c r="X135" s="86">
        <v>0</v>
      </c>
      <c r="Y135" s="87"/>
      <c r="Z135" s="87"/>
      <c r="AA135" s="107"/>
      <c r="AB135" s="108"/>
      <c r="AC135" s="109"/>
      <c r="AD135" s="15"/>
    </row>
    <row r="136" spans="2:30" ht="33" customHeight="1">
      <c r="B136" s="113" t="s">
        <v>93</v>
      </c>
      <c r="C136" s="114"/>
      <c r="D136" s="57" t="s">
        <v>94</v>
      </c>
      <c r="E136" s="59">
        <v>0</v>
      </c>
      <c r="F136" s="86">
        <v>0</v>
      </c>
      <c r="G136" s="122"/>
      <c r="H136" s="86">
        <v>0</v>
      </c>
      <c r="I136" s="122"/>
      <c r="J136" s="59">
        <v>0</v>
      </c>
      <c r="K136" s="86">
        <v>0</v>
      </c>
      <c r="L136" s="87"/>
      <c r="M136" s="87"/>
      <c r="N136" s="53">
        <f>IF($AC$3="я",ROUND(E136*0.05,0),0)</f>
        <v>0</v>
      </c>
      <c r="O136" s="53">
        <f>IF($AC$3="я",IF(AND(E136-J136&gt;=-N136,E136-J136&lt;=N136),0,IF(E136-J136&lt;-N136,(J136-(E136+N136)),(J136-(E136-N136)))),0)</f>
        <v>0</v>
      </c>
      <c r="P136" s="84" t="s">
        <v>1</v>
      </c>
      <c r="Q136" s="85"/>
      <c r="R136" s="85"/>
      <c r="S136" s="84" t="s">
        <v>1</v>
      </c>
      <c r="T136" s="85"/>
      <c r="U136" s="57" t="s">
        <v>1</v>
      </c>
      <c r="V136" s="84" t="s">
        <v>1</v>
      </c>
      <c r="W136" s="85"/>
      <c r="X136" s="84" t="s">
        <v>1</v>
      </c>
      <c r="Y136" s="85"/>
      <c r="Z136" s="85"/>
      <c r="AA136" s="107"/>
      <c r="AB136" s="108"/>
      <c r="AC136" s="109"/>
      <c r="AD136" s="15"/>
    </row>
    <row r="137" spans="2:30" ht="66" customHeight="1">
      <c r="B137" s="113" t="s">
        <v>36</v>
      </c>
      <c r="C137" s="114"/>
      <c r="D137" s="57" t="s">
        <v>1</v>
      </c>
      <c r="E137" s="57" t="s">
        <v>1</v>
      </c>
      <c r="F137" s="84" t="s">
        <v>1</v>
      </c>
      <c r="G137" s="115"/>
      <c r="H137" s="84" t="s">
        <v>1</v>
      </c>
      <c r="I137" s="115"/>
      <c r="J137" s="57" t="s">
        <v>1</v>
      </c>
      <c r="K137" s="93" t="s">
        <v>1</v>
      </c>
      <c r="L137" s="93"/>
      <c r="M137" s="93"/>
      <c r="N137" s="50" t="s">
        <v>1</v>
      </c>
      <c r="O137" s="50" t="s">
        <v>1</v>
      </c>
      <c r="P137" s="84" t="s">
        <v>1</v>
      </c>
      <c r="Q137" s="85"/>
      <c r="R137" s="85"/>
      <c r="S137" s="84" t="s">
        <v>1</v>
      </c>
      <c r="T137" s="85"/>
      <c r="U137" s="57" t="s">
        <v>1</v>
      </c>
      <c r="V137" s="84" t="s">
        <v>1</v>
      </c>
      <c r="W137" s="85"/>
      <c r="X137" s="84" t="s">
        <v>1</v>
      </c>
      <c r="Y137" s="85"/>
      <c r="Z137" s="85"/>
      <c r="AA137" s="107"/>
      <c r="AB137" s="108"/>
      <c r="AC137" s="109"/>
      <c r="AD137" s="27"/>
    </row>
    <row r="138" spans="2:30" ht="97.5" customHeight="1">
      <c r="B138" s="113" t="s">
        <v>61</v>
      </c>
      <c r="C138" s="114"/>
      <c r="D138" s="57" t="s">
        <v>40</v>
      </c>
      <c r="E138" s="57" t="s">
        <v>16</v>
      </c>
      <c r="F138" s="84" t="s">
        <v>1</v>
      </c>
      <c r="G138" s="115"/>
      <c r="H138" s="84" t="s">
        <v>16</v>
      </c>
      <c r="I138" s="115"/>
      <c r="J138" s="57" t="s">
        <v>1</v>
      </c>
      <c r="K138" s="86">
        <v>0</v>
      </c>
      <c r="L138" s="87"/>
      <c r="M138" s="87"/>
      <c r="N138" s="53">
        <f>IF($AC$3="я",ROUND(80*0.05,0),0)</f>
        <v>4</v>
      </c>
      <c r="O138" s="53">
        <f>IF($AC$3="я",(IF(AND(80-K138&gt;=-N138,80-K138&lt;=N138),0,IF(80-K138&lt;-N138,(K138-(80+N138)),(K138-(80-N138))))),0)</f>
        <v>-76</v>
      </c>
      <c r="P138" s="84" t="s">
        <v>1</v>
      </c>
      <c r="Q138" s="85"/>
      <c r="R138" s="85"/>
      <c r="S138" s="84" t="s">
        <v>1</v>
      </c>
      <c r="T138" s="85"/>
      <c r="U138" s="57" t="s">
        <v>1</v>
      </c>
      <c r="V138" s="84" t="s">
        <v>1</v>
      </c>
      <c r="W138" s="85"/>
      <c r="X138" s="84" t="s">
        <v>1</v>
      </c>
      <c r="Y138" s="85"/>
      <c r="Z138" s="85"/>
      <c r="AA138" s="107"/>
      <c r="AB138" s="108"/>
      <c r="AC138" s="109"/>
      <c r="AD138" s="27"/>
    </row>
    <row r="139" spans="2:30" ht="112.5" customHeight="1">
      <c r="B139" s="113" t="s">
        <v>62</v>
      </c>
      <c r="C139" s="114"/>
      <c r="D139" s="57" t="s">
        <v>40</v>
      </c>
      <c r="E139" s="57" t="s">
        <v>63</v>
      </c>
      <c r="F139" s="84" t="s">
        <v>1</v>
      </c>
      <c r="G139" s="115"/>
      <c r="H139" s="84" t="s">
        <v>63</v>
      </c>
      <c r="I139" s="115"/>
      <c r="J139" s="57" t="s">
        <v>1</v>
      </c>
      <c r="K139" s="86">
        <v>0</v>
      </c>
      <c r="L139" s="87"/>
      <c r="M139" s="87"/>
      <c r="N139" s="53">
        <f>IF($AC$3="я",ROUND(15*0.05,0),0)</f>
        <v>1</v>
      </c>
      <c r="O139" s="53">
        <f>IF($AC$3="я",(IF(AND(15-K139&gt;=-N139,15-K139&lt;=N139),0,IF(15-K139&lt;-N139,(K139-(15+N139)),(K139-(15-N139))))),0)</f>
        <v>-14</v>
      </c>
      <c r="P139" s="84" t="s">
        <v>1</v>
      </c>
      <c r="Q139" s="85"/>
      <c r="R139" s="85"/>
      <c r="S139" s="84" t="s">
        <v>1</v>
      </c>
      <c r="T139" s="85"/>
      <c r="U139" s="57" t="s">
        <v>1</v>
      </c>
      <c r="V139" s="84" t="s">
        <v>1</v>
      </c>
      <c r="W139" s="85"/>
      <c r="X139" s="84" t="s">
        <v>1</v>
      </c>
      <c r="Y139" s="85"/>
      <c r="Z139" s="85"/>
      <c r="AA139" s="107"/>
      <c r="AB139" s="108"/>
      <c r="AC139" s="109"/>
      <c r="AD139" s="27"/>
    </row>
    <row r="140" spans="2:30" ht="118.5" customHeight="1">
      <c r="B140" s="113" t="s">
        <v>64</v>
      </c>
      <c r="C140" s="114"/>
      <c r="D140" s="57" t="s">
        <v>40</v>
      </c>
      <c r="E140" s="57" t="s">
        <v>17</v>
      </c>
      <c r="F140" s="84" t="s">
        <v>1</v>
      </c>
      <c r="G140" s="115"/>
      <c r="H140" s="84" t="s">
        <v>17</v>
      </c>
      <c r="I140" s="115"/>
      <c r="J140" s="57" t="s">
        <v>1</v>
      </c>
      <c r="K140" s="86">
        <v>0</v>
      </c>
      <c r="L140" s="87"/>
      <c r="M140" s="87"/>
      <c r="N140" s="53">
        <f>IF($AC$3="я",ROUND(1*0.05,0),0)</f>
        <v>0</v>
      </c>
      <c r="O140" s="53">
        <f>IF($AC$3="я",(IF(AND(1-K140&gt;=-N140,1-K140&lt;=N140),0,IF(1-K140&lt;-N140,(K140-(1+N140)),(K140-(1-N140))))),0)</f>
        <v>-1</v>
      </c>
      <c r="P140" s="84" t="s">
        <v>1</v>
      </c>
      <c r="Q140" s="85"/>
      <c r="R140" s="85"/>
      <c r="S140" s="84" t="s">
        <v>1</v>
      </c>
      <c r="T140" s="85"/>
      <c r="U140" s="57" t="s">
        <v>1</v>
      </c>
      <c r="V140" s="84" t="s">
        <v>1</v>
      </c>
      <c r="W140" s="85"/>
      <c r="X140" s="84" t="s">
        <v>1</v>
      </c>
      <c r="Y140" s="85"/>
      <c r="Z140" s="85"/>
      <c r="AA140" s="107"/>
      <c r="AB140" s="108"/>
      <c r="AC140" s="109"/>
      <c r="AD140" s="27"/>
    </row>
    <row r="141" spans="2:30" ht="82.5" customHeight="1">
      <c r="B141" s="113" t="s">
        <v>65</v>
      </c>
      <c r="C141" s="114"/>
      <c r="D141" s="57" t="s">
        <v>40</v>
      </c>
      <c r="E141" s="57">
        <v>0.2</v>
      </c>
      <c r="F141" s="84" t="s">
        <v>1</v>
      </c>
      <c r="G141" s="115"/>
      <c r="H141" s="84">
        <v>0.2</v>
      </c>
      <c r="I141" s="115"/>
      <c r="J141" s="57" t="s">
        <v>1</v>
      </c>
      <c r="K141" s="86">
        <v>0</v>
      </c>
      <c r="L141" s="87"/>
      <c r="M141" s="87"/>
      <c r="N141" s="53">
        <f>IF($AC$3="я",ROUND(E141*0.05,0),0)</f>
        <v>0</v>
      </c>
      <c r="O141" s="53">
        <f>IF($AC$3="я",(IF(AND(E141-K141&gt;=-N141,E141-K141&lt;=N141),0,IF(E141-K141&lt;-N141,(K141-(E141+N141)),(K141-(E141-N141))))),0)</f>
        <v>-0.2</v>
      </c>
      <c r="P141" s="84" t="s">
        <v>1</v>
      </c>
      <c r="Q141" s="85"/>
      <c r="R141" s="85"/>
      <c r="S141" s="84" t="s">
        <v>1</v>
      </c>
      <c r="T141" s="85"/>
      <c r="U141" s="57" t="s">
        <v>1</v>
      </c>
      <c r="V141" s="84" t="s">
        <v>1</v>
      </c>
      <c r="W141" s="85"/>
      <c r="X141" s="84" t="s">
        <v>1</v>
      </c>
      <c r="Y141" s="85"/>
      <c r="Z141" s="85"/>
      <c r="AA141" s="107"/>
      <c r="AB141" s="108"/>
      <c r="AC141" s="109"/>
      <c r="AD141" s="27"/>
    </row>
    <row r="142" spans="2:30" ht="83.25" customHeight="1">
      <c r="B142" s="113" t="s">
        <v>66</v>
      </c>
      <c r="C142" s="114"/>
      <c r="D142" s="57" t="s">
        <v>40</v>
      </c>
      <c r="E142" s="57" t="s">
        <v>18</v>
      </c>
      <c r="F142" s="84" t="s">
        <v>1</v>
      </c>
      <c r="G142" s="115"/>
      <c r="H142" s="84" t="s">
        <v>18</v>
      </c>
      <c r="I142" s="115"/>
      <c r="J142" s="57" t="s">
        <v>1</v>
      </c>
      <c r="K142" s="86">
        <v>0</v>
      </c>
      <c r="L142" s="87"/>
      <c r="M142" s="87"/>
      <c r="N142" s="53">
        <f>IF($AC$3="я",ROUND(50*0.05,0),0)</f>
        <v>3</v>
      </c>
      <c r="O142" s="53">
        <f>IF($AC$3="я",(IF(AND(50-K142&gt;=-N142,50-K142&lt;=N142),0,IF(50-K142&lt;-N142,(K142-(50+N142)),(K142-(50-N142))))),0)</f>
        <v>-47</v>
      </c>
      <c r="P142" s="84" t="s">
        <v>1</v>
      </c>
      <c r="Q142" s="85"/>
      <c r="R142" s="85"/>
      <c r="S142" s="84" t="s">
        <v>1</v>
      </c>
      <c r="T142" s="85"/>
      <c r="U142" s="57" t="s">
        <v>1</v>
      </c>
      <c r="V142" s="84" t="s">
        <v>1</v>
      </c>
      <c r="W142" s="85"/>
      <c r="X142" s="84" t="s">
        <v>1</v>
      </c>
      <c r="Y142" s="85"/>
      <c r="Z142" s="85"/>
      <c r="AA142" s="107"/>
      <c r="AB142" s="108"/>
      <c r="AC142" s="109"/>
      <c r="AD142" s="27"/>
    </row>
    <row r="143" spans="2:30" ht="108.75" customHeight="1">
      <c r="B143" s="113" t="s">
        <v>67</v>
      </c>
      <c r="C143" s="114"/>
      <c r="D143" s="57" t="s">
        <v>40</v>
      </c>
      <c r="E143" s="57" t="s">
        <v>15</v>
      </c>
      <c r="F143" s="84" t="s">
        <v>1</v>
      </c>
      <c r="G143" s="115"/>
      <c r="H143" s="84" t="s">
        <v>15</v>
      </c>
      <c r="I143" s="115"/>
      <c r="J143" s="57" t="s">
        <v>1</v>
      </c>
      <c r="K143" s="86">
        <v>0</v>
      </c>
      <c r="L143" s="87"/>
      <c r="M143" s="87"/>
      <c r="N143" s="53">
        <f>IF($AC$3="я",ROUND(70*0.05,0),0)</f>
        <v>4</v>
      </c>
      <c r="O143" s="53">
        <f>IF($AC$3="я",(IF(AND(70-K143&gt;=-N143,70-K143&lt;=N143),0,IF(70-K143&lt;-N143,(K143-(70+N143)),(K143-(70-N143))))),0)</f>
        <v>-66</v>
      </c>
      <c r="P143" s="84" t="s">
        <v>1</v>
      </c>
      <c r="Q143" s="85"/>
      <c r="R143" s="85"/>
      <c r="S143" s="84" t="s">
        <v>1</v>
      </c>
      <c r="T143" s="85"/>
      <c r="U143" s="57" t="s">
        <v>1</v>
      </c>
      <c r="V143" s="84" t="s">
        <v>1</v>
      </c>
      <c r="W143" s="85"/>
      <c r="X143" s="84" t="s">
        <v>1</v>
      </c>
      <c r="Y143" s="85"/>
      <c r="Z143" s="85"/>
      <c r="AA143" s="107"/>
      <c r="AB143" s="108"/>
      <c r="AC143" s="109"/>
      <c r="AD143" s="27"/>
    </row>
    <row r="144" spans="2:30" ht="111" customHeight="1">
      <c r="B144" s="113" t="s">
        <v>37</v>
      </c>
      <c r="C144" s="114"/>
      <c r="D144" s="57" t="s">
        <v>40</v>
      </c>
      <c r="E144" s="57">
        <v>100</v>
      </c>
      <c r="F144" s="84" t="s">
        <v>1</v>
      </c>
      <c r="G144" s="115"/>
      <c r="H144" s="84">
        <v>100</v>
      </c>
      <c r="I144" s="115"/>
      <c r="J144" s="57" t="s">
        <v>1</v>
      </c>
      <c r="K144" s="86">
        <v>0</v>
      </c>
      <c r="L144" s="87"/>
      <c r="M144" s="87"/>
      <c r="N144" s="53">
        <f>IF($AC$3="я",ROUND(E144*0.05,0),0)</f>
        <v>5</v>
      </c>
      <c r="O144" s="53">
        <f>IF($AC$3="я",(IF(AND(E144-K144&gt;=-N144,E144-K144&lt;=N144),0,IF(E144-K144&lt;-N144,(K144-(E144+N144)),(K144-(E144-N144))))),0)</f>
        <v>-95</v>
      </c>
      <c r="P144" s="84" t="s">
        <v>1</v>
      </c>
      <c r="Q144" s="85"/>
      <c r="R144" s="85"/>
      <c r="S144" s="84" t="s">
        <v>1</v>
      </c>
      <c r="T144" s="85"/>
      <c r="U144" s="57" t="s">
        <v>1</v>
      </c>
      <c r="V144" s="84" t="s">
        <v>1</v>
      </c>
      <c r="W144" s="85"/>
      <c r="X144" s="84" t="s">
        <v>1</v>
      </c>
      <c r="Y144" s="85"/>
      <c r="Z144" s="85"/>
      <c r="AA144" s="107"/>
      <c r="AB144" s="108"/>
      <c r="AC144" s="109"/>
      <c r="AD144" s="27"/>
    </row>
    <row r="145" spans="1:31">
      <c r="B145" s="11"/>
      <c r="C145" s="11"/>
      <c r="D145" s="11"/>
      <c r="E145" s="11"/>
      <c r="F145" s="17"/>
      <c r="G145" s="17"/>
      <c r="H145" s="17"/>
      <c r="I145" s="18"/>
      <c r="J145" s="18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1" ht="18.75">
      <c r="B146" s="12" t="s">
        <v>23</v>
      </c>
    </row>
    <row r="147" spans="1:31" s="14" customFormat="1" ht="24" customHeight="1">
      <c r="B147" s="89" t="s">
        <v>19</v>
      </c>
      <c r="C147" s="89"/>
      <c r="D147" s="89"/>
      <c r="E147" s="89"/>
      <c r="F147" s="89"/>
      <c r="G147" s="89" t="s">
        <v>6</v>
      </c>
      <c r="H147" s="89"/>
      <c r="I147" s="89"/>
      <c r="J147" s="89"/>
      <c r="K147" s="89" t="s">
        <v>7</v>
      </c>
      <c r="L147" s="89"/>
      <c r="M147" s="89"/>
      <c r="N147" s="89"/>
      <c r="O147" s="89"/>
      <c r="P147" s="89" t="s">
        <v>8</v>
      </c>
      <c r="Q147" s="89"/>
      <c r="R147" s="89"/>
      <c r="S147" s="89"/>
      <c r="T147" s="89"/>
      <c r="U147" s="89"/>
      <c r="V147" s="89" t="s">
        <v>9</v>
      </c>
      <c r="W147" s="89"/>
      <c r="X147" s="89"/>
      <c r="Y147" s="89"/>
      <c r="Z147" s="89"/>
      <c r="AA147" s="89"/>
      <c r="AB147" s="89"/>
      <c r="AC147" s="89"/>
      <c r="AD147" s="15"/>
    </row>
    <row r="148" spans="1:31" s="14" customFormat="1" ht="12.75">
      <c r="B148" s="89">
        <v>1</v>
      </c>
      <c r="C148" s="89"/>
      <c r="D148" s="89"/>
      <c r="E148" s="89"/>
      <c r="F148" s="89"/>
      <c r="G148" s="89">
        <v>2</v>
      </c>
      <c r="H148" s="89"/>
      <c r="I148" s="89"/>
      <c r="J148" s="89"/>
      <c r="K148" s="89">
        <v>3</v>
      </c>
      <c r="L148" s="89"/>
      <c r="M148" s="89"/>
      <c r="N148" s="89"/>
      <c r="O148" s="89"/>
      <c r="P148" s="89">
        <v>4</v>
      </c>
      <c r="Q148" s="89"/>
      <c r="R148" s="89"/>
      <c r="S148" s="89"/>
      <c r="T148" s="89"/>
      <c r="U148" s="89"/>
      <c r="V148" s="89">
        <v>5</v>
      </c>
      <c r="W148" s="89"/>
      <c r="X148" s="89"/>
      <c r="Y148" s="89"/>
      <c r="Z148" s="89"/>
      <c r="AA148" s="89"/>
      <c r="AB148" s="89"/>
      <c r="AC148" s="89"/>
      <c r="AD148" s="15"/>
    </row>
    <row r="149" spans="1:31" s="22" customFormat="1" ht="12.75"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69"/>
      <c r="AE149" s="68"/>
    </row>
    <row r="150" spans="1:31" s="30" customFormat="1" ht="12.7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31" s="31" customFormat="1" ht="18.75">
      <c r="B151" s="12" t="s">
        <v>24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31" s="22" customFormat="1" ht="27" customHeight="1">
      <c r="B152" s="56" t="s">
        <v>10</v>
      </c>
      <c r="C152" s="89" t="s">
        <v>11</v>
      </c>
      <c r="D152" s="89"/>
      <c r="E152" s="89"/>
      <c r="F152" s="89"/>
      <c r="G152" s="89" t="s">
        <v>12</v>
      </c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 t="s">
        <v>9</v>
      </c>
      <c r="V152" s="89"/>
      <c r="W152" s="89"/>
      <c r="X152" s="89"/>
      <c r="Y152" s="89"/>
      <c r="Z152" s="89"/>
      <c r="AA152" s="89"/>
      <c r="AB152" s="89"/>
      <c r="AC152" s="89"/>
      <c r="AD152" s="32"/>
    </row>
    <row r="153" spans="1:31" s="22" customFormat="1" ht="12.75">
      <c r="B153" s="56">
        <v>1</v>
      </c>
      <c r="C153" s="89">
        <v>2</v>
      </c>
      <c r="D153" s="89"/>
      <c r="E153" s="89"/>
      <c r="F153" s="89"/>
      <c r="G153" s="89">
        <v>3</v>
      </c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>
        <v>4</v>
      </c>
      <c r="V153" s="89"/>
      <c r="W153" s="89"/>
      <c r="X153" s="89"/>
      <c r="Y153" s="89"/>
      <c r="Z153" s="89"/>
      <c r="AA153" s="89"/>
      <c r="AB153" s="89"/>
      <c r="AC153" s="89"/>
      <c r="AD153" s="32"/>
    </row>
    <row r="154" spans="1:31" s="36" customFormat="1" ht="12.75">
      <c r="A154" s="22"/>
      <c r="B154" s="66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62"/>
      <c r="AE154" s="63"/>
    </row>
    <row r="155" spans="1:31" s="22" customFormat="1" ht="12.7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32"/>
    </row>
    <row r="156" spans="1:31" s="22" customFormat="1" ht="15.75" customHeight="1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32"/>
    </row>
    <row r="157" spans="1:31" s="22" customFormat="1" ht="15.75" customHeight="1">
      <c r="B157" s="92" t="s">
        <v>69</v>
      </c>
      <c r="C157" s="92"/>
      <c r="D157" s="92"/>
      <c r="E157" s="92"/>
      <c r="F157" s="92"/>
      <c r="G157" s="92"/>
      <c r="H157" s="92"/>
      <c r="I157" s="133" t="s">
        <v>106</v>
      </c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32"/>
    </row>
    <row r="158" spans="1:31" s="22" customFormat="1" ht="15.75" customHeight="1">
      <c r="B158" s="20"/>
      <c r="C158" s="20"/>
      <c r="D158" s="20"/>
      <c r="E158" s="20"/>
      <c r="F158" s="20"/>
      <c r="G158" s="20"/>
      <c r="H158" s="20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32"/>
    </row>
    <row r="159" spans="1:31" s="22" customFormat="1" ht="30.75" customHeight="1">
      <c r="B159" s="98" t="s">
        <v>25</v>
      </c>
      <c r="C159" s="99"/>
      <c r="D159" s="84" t="s">
        <v>32</v>
      </c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115"/>
      <c r="P159" s="84" t="s">
        <v>33</v>
      </c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98" t="s">
        <v>0</v>
      </c>
      <c r="AB159" s="99"/>
      <c r="AC159" s="104"/>
      <c r="AD159" s="32"/>
    </row>
    <row r="160" spans="1:31" s="22" customFormat="1" ht="15.75" customHeight="1">
      <c r="B160" s="100"/>
      <c r="C160" s="101"/>
      <c r="D160" s="98" t="s">
        <v>26</v>
      </c>
      <c r="E160" s="84" t="s">
        <v>27</v>
      </c>
      <c r="F160" s="85"/>
      <c r="G160" s="85"/>
      <c r="H160" s="85"/>
      <c r="I160" s="85"/>
      <c r="J160" s="93" t="s">
        <v>31</v>
      </c>
      <c r="K160" s="93"/>
      <c r="L160" s="93"/>
      <c r="M160" s="93"/>
      <c r="N160" s="93" t="s">
        <v>80</v>
      </c>
      <c r="O160" s="93" t="s">
        <v>81</v>
      </c>
      <c r="P160" s="84" t="s">
        <v>27</v>
      </c>
      <c r="Q160" s="85"/>
      <c r="R160" s="85"/>
      <c r="S160" s="85"/>
      <c r="T160" s="85"/>
      <c r="U160" s="85"/>
      <c r="V160" s="84" t="s">
        <v>31</v>
      </c>
      <c r="W160" s="85"/>
      <c r="X160" s="85"/>
      <c r="Y160" s="85"/>
      <c r="Z160" s="85"/>
      <c r="AA160" s="100"/>
      <c r="AB160" s="101"/>
      <c r="AC160" s="105"/>
      <c r="AD160" s="32"/>
    </row>
    <row r="161" spans="2:31" s="22" customFormat="1" ht="53.25" customHeight="1">
      <c r="B161" s="102"/>
      <c r="C161" s="103"/>
      <c r="D161" s="102"/>
      <c r="E161" s="57" t="s">
        <v>28</v>
      </c>
      <c r="F161" s="84" t="s">
        <v>29</v>
      </c>
      <c r="G161" s="115"/>
      <c r="H161" s="84" t="s">
        <v>30</v>
      </c>
      <c r="I161" s="115"/>
      <c r="J161" s="50" t="s">
        <v>29</v>
      </c>
      <c r="K161" s="93" t="s">
        <v>3</v>
      </c>
      <c r="L161" s="93"/>
      <c r="M161" s="93"/>
      <c r="N161" s="93"/>
      <c r="O161" s="93"/>
      <c r="P161" s="84" t="s">
        <v>28</v>
      </c>
      <c r="Q161" s="85"/>
      <c r="R161" s="85"/>
      <c r="S161" s="84" t="s">
        <v>29</v>
      </c>
      <c r="T161" s="85"/>
      <c r="U161" s="57" t="s">
        <v>30</v>
      </c>
      <c r="V161" s="84" t="s">
        <v>29</v>
      </c>
      <c r="W161" s="85"/>
      <c r="X161" s="84" t="s">
        <v>3</v>
      </c>
      <c r="Y161" s="85"/>
      <c r="Z161" s="85"/>
      <c r="AA161" s="102"/>
      <c r="AB161" s="103"/>
      <c r="AC161" s="106"/>
      <c r="AD161" s="32"/>
    </row>
    <row r="162" spans="2:31" s="22" customFormat="1" ht="15.75" customHeight="1">
      <c r="B162" s="93">
        <v>1</v>
      </c>
      <c r="C162" s="93"/>
      <c r="D162" s="50">
        <v>2</v>
      </c>
      <c r="E162" s="50">
        <v>3</v>
      </c>
      <c r="F162" s="93">
        <v>4</v>
      </c>
      <c r="G162" s="93"/>
      <c r="H162" s="93">
        <v>5</v>
      </c>
      <c r="I162" s="93"/>
      <c r="J162" s="50">
        <v>6</v>
      </c>
      <c r="K162" s="93">
        <v>7</v>
      </c>
      <c r="L162" s="93"/>
      <c r="M162" s="93"/>
      <c r="N162" s="50">
        <v>8</v>
      </c>
      <c r="O162" s="50">
        <v>9</v>
      </c>
      <c r="P162" s="84">
        <v>10</v>
      </c>
      <c r="Q162" s="85"/>
      <c r="R162" s="85"/>
      <c r="S162" s="84">
        <v>11</v>
      </c>
      <c r="T162" s="85"/>
      <c r="U162" s="57">
        <v>12</v>
      </c>
      <c r="V162" s="84">
        <v>13</v>
      </c>
      <c r="W162" s="85"/>
      <c r="X162" s="84">
        <v>14</v>
      </c>
      <c r="Y162" s="85"/>
      <c r="Z162" s="85"/>
      <c r="AA162" s="84">
        <v>15</v>
      </c>
      <c r="AB162" s="85"/>
      <c r="AC162" s="115"/>
      <c r="AD162" s="32"/>
    </row>
    <row r="163" spans="2:31" s="22" customFormat="1" ht="52.5" customHeight="1">
      <c r="B163" s="113" t="s">
        <v>34</v>
      </c>
      <c r="C163" s="114"/>
      <c r="D163" s="57" t="s">
        <v>1</v>
      </c>
      <c r="E163" s="57" t="s">
        <v>1</v>
      </c>
      <c r="F163" s="84" t="s">
        <v>1</v>
      </c>
      <c r="G163" s="115"/>
      <c r="H163" s="84" t="s">
        <v>1</v>
      </c>
      <c r="I163" s="115"/>
      <c r="J163" s="57" t="s">
        <v>1</v>
      </c>
      <c r="K163" s="93" t="s">
        <v>1</v>
      </c>
      <c r="L163" s="93"/>
      <c r="M163" s="93"/>
      <c r="N163" s="50" t="s">
        <v>1</v>
      </c>
      <c r="O163" s="50" t="s">
        <v>1</v>
      </c>
      <c r="P163" s="86">
        <v>0</v>
      </c>
      <c r="Q163" s="87"/>
      <c r="R163" s="87"/>
      <c r="S163" s="86">
        <v>0</v>
      </c>
      <c r="T163" s="87"/>
      <c r="U163" s="59">
        <v>0</v>
      </c>
      <c r="V163" s="86">
        <v>0</v>
      </c>
      <c r="W163" s="87"/>
      <c r="X163" s="86">
        <v>0</v>
      </c>
      <c r="Y163" s="87"/>
      <c r="Z163" s="87"/>
      <c r="AA163" s="107"/>
      <c r="AB163" s="108"/>
      <c r="AC163" s="109"/>
      <c r="AD163" s="32"/>
    </row>
    <row r="164" spans="2:31" s="22" customFormat="1" ht="15.75" customHeight="1">
      <c r="B164" s="113" t="s">
        <v>35</v>
      </c>
      <c r="C164" s="114"/>
      <c r="D164" s="57" t="s">
        <v>4</v>
      </c>
      <c r="E164" s="59">
        <v>0</v>
      </c>
      <c r="F164" s="86">
        <v>0</v>
      </c>
      <c r="G164" s="122"/>
      <c r="H164" s="86">
        <v>0</v>
      </c>
      <c r="I164" s="122"/>
      <c r="J164" s="59">
        <v>0</v>
      </c>
      <c r="K164" s="86">
        <v>0</v>
      </c>
      <c r="L164" s="87"/>
      <c r="M164" s="87"/>
      <c r="N164" s="53">
        <f>IF($AC$3="я",ROUND(E164*0.05,0),0)</f>
        <v>0</v>
      </c>
      <c r="O164" s="53">
        <f>IF($AC$3="я",IF(AND(E164-J164&gt;=-N164,E164-J164&lt;=N164),0,IF(E164-J164&lt;-N164,(J164-(E164+N164)),(J164-(E164-N164)))),0)</f>
        <v>0</v>
      </c>
      <c r="P164" s="84" t="s">
        <v>1</v>
      </c>
      <c r="Q164" s="85"/>
      <c r="R164" s="85"/>
      <c r="S164" s="84" t="s">
        <v>1</v>
      </c>
      <c r="T164" s="85"/>
      <c r="U164" s="57" t="s">
        <v>1</v>
      </c>
      <c r="V164" s="84" t="s">
        <v>1</v>
      </c>
      <c r="W164" s="85"/>
      <c r="X164" s="84" t="s">
        <v>1</v>
      </c>
      <c r="Y164" s="85"/>
      <c r="Z164" s="85"/>
      <c r="AA164" s="107"/>
      <c r="AB164" s="108"/>
      <c r="AC164" s="109"/>
      <c r="AD164" s="32"/>
    </row>
    <row r="165" spans="2:31" s="22" customFormat="1" ht="64.5" customHeight="1">
      <c r="B165" s="113" t="s">
        <v>36</v>
      </c>
      <c r="C165" s="114"/>
      <c r="D165" s="57" t="s">
        <v>1</v>
      </c>
      <c r="E165" s="57" t="s">
        <v>1</v>
      </c>
      <c r="F165" s="84" t="s">
        <v>1</v>
      </c>
      <c r="G165" s="115"/>
      <c r="H165" s="84" t="s">
        <v>1</v>
      </c>
      <c r="I165" s="115"/>
      <c r="J165" s="57" t="s">
        <v>1</v>
      </c>
      <c r="K165" s="93" t="s">
        <v>1</v>
      </c>
      <c r="L165" s="93"/>
      <c r="M165" s="93"/>
      <c r="N165" s="50" t="s">
        <v>1</v>
      </c>
      <c r="O165" s="50" t="s">
        <v>1</v>
      </c>
      <c r="P165" s="84" t="s">
        <v>1</v>
      </c>
      <c r="Q165" s="85"/>
      <c r="R165" s="85"/>
      <c r="S165" s="84" t="s">
        <v>1</v>
      </c>
      <c r="T165" s="85"/>
      <c r="U165" s="57" t="s">
        <v>1</v>
      </c>
      <c r="V165" s="84" t="s">
        <v>1</v>
      </c>
      <c r="W165" s="85"/>
      <c r="X165" s="84" t="s">
        <v>1</v>
      </c>
      <c r="Y165" s="85"/>
      <c r="Z165" s="85"/>
      <c r="AA165" s="107"/>
      <c r="AB165" s="108"/>
      <c r="AC165" s="109"/>
      <c r="AD165" s="32"/>
    </row>
    <row r="166" spans="2:31" s="22" customFormat="1" ht="94.5" customHeight="1">
      <c r="B166" s="113" t="s">
        <v>61</v>
      </c>
      <c r="C166" s="114"/>
      <c r="D166" s="57" t="s">
        <v>40</v>
      </c>
      <c r="E166" s="57" t="s">
        <v>16</v>
      </c>
      <c r="F166" s="84" t="s">
        <v>1</v>
      </c>
      <c r="G166" s="115"/>
      <c r="H166" s="84" t="s">
        <v>16</v>
      </c>
      <c r="I166" s="115"/>
      <c r="J166" s="57" t="s">
        <v>1</v>
      </c>
      <c r="K166" s="86">
        <v>0</v>
      </c>
      <c r="L166" s="87"/>
      <c r="M166" s="87"/>
      <c r="N166" s="53">
        <f>IF($AC$3="я",ROUND(80*0.05,0),0)</f>
        <v>4</v>
      </c>
      <c r="O166" s="53">
        <f>IF($AC$3="я",(IF(AND(80-K166&gt;=-N166,80-K166&lt;=N166),0,IF(80-K166&lt;-N166,(K166-(80+N166)),(K166-(80-N166))))),0)</f>
        <v>-76</v>
      </c>
      <c r="P166" s="84" t="s">
        <v>1</v>
      </c>
      <c r="Q166" s="85"/>
      <c r="R166" s="85"/>
      <c r="S166" s="84" t="s">
        <v>1</v>
      </c>
      <c r="T166" s="85"/>
      <c r="U166" s="57" t="s">
        <v>1</v>
      </c>
      <c r="V166" s="84" t="s">
        <v>1</v>
      </c>
      <c r="W166" s="85"/>
      <c r="X166" s="84" t="s">
        <v>1</v>
      </c>
      <c r="Y166" s="85"/>
      <c r="Z166" s="85"/>
      <c r="AA166" s="107"/>
      <c r="AB166" s="108"/>
      <c r="AC166" s="109"/>
      <c r="AD166" s="32"/>
    </row>
    <row r="167" spans="2:31" s="22" customFormat="1" ht="108.75" customHeight="1">
      <c r="B167" s="113" t="s">
        <v>62</v>
      </c>
      <c r="C167" s="114"/>
      <c r="D167" s="57" t="s">
        <v>40</v>
      </c>
      <c r="E167" s="57" t="s">
        <v>63</v>
      </c>
      <c r="F167" s="84" t="s">
        <v>1</v>
      </c>
      <c r="G167" s="115"/>
      <c r="H167" s="84" t="s">
        <v>63</v>
      </c>
      <c r="I167" s="115"/>
      <c r="J167" s="57" t="s">
        <v>1</v>
      </c>
      <c r="K167" s="86">
        <v>0</v>
      </c>
      <c r="L167" s="87"/>
      <c r="M167" s="87"/>
      <c r="N167" s="53">
        <f>IF($AC$3="я",ROUND(15*0.05,0),0)</f>
        <v>1</v>
      </c>
      <c r="O167" s="53">
        <f>IF($AC$3="я",(IF(AND(15-K167&gt;=-N167,15-K167&lt;=N167),0,IF(15-K167&lt;-N167,(K167-(15+N167)),(K167-(15-N167))))),0)</f>
        <v>-14</v>
      </c>
      <c r="P167" s="84" t="s">
        <v>1</v>
      </c>
      <c r="Q167" s="85"/>
      <c r="R167" s="85"/>
      <c r="S167" s="84" t="s">
        <v>1</v>
      </c>
      <c r="T167" s="85"/>
      <c r="U167" s="57" t="s">
        <v>1</v>
      </c>
      <c r="V167" s="84" t="s">
        <v>1</v>
      </c>
      <c r="W167" s="85"/>
      <c r="X167" s="84" t="s">
        <v>1</v>
      </c>
      <c r="Y167" s="85"/>
      <c r="Z167" s="85"/>
      <c r="AA167" s="107"/>
      <c r="AB167" s="108"/>
      <c r="AC167" s="109"/>
      <c r="AD167" s="32"/>
    </row>
    <row r="168" spans="2:31" s="22" customFormat="1" ht="115.5" customHeight="1">
      <c r="B168" s="113" t="s">
        <v>70</v>
      </c>
      <c r="C168" s="114"/>
      <c r="D168" s="57" t="s">
        <v>40</v>
      </c>
      <c r="E168" s="57" t="s">
        <v>17</v>
      </c>
      <c r="F168" s="84" t="s">
        <v>1</v>
      </c>
      <c r="G168" s="115"/>
      <c r="H168" s="84" t="s">
        <v>17</v>
      </c>
      <c r="I168" s="115"/>
      <c r="J168" s="57" t="s">
        <v>1</v>
      </c>
      <c r="K168" s="86">
        <v>0</v>
      </c>
      <c r="L168" s="87"/>
      <c r="M168" s="87"/>
      <c r="N168" s="53">
        <f>IF($AC$3="я",ROUND(1*0.05,0),0)</f>
        <v>0</v>
      </c>
      <c r="O168" s="53">
        <f>IF($AC$3="я",(IF(AND(1-K168&gt;=-N168,1-K168&lt;=N168),0,IF(1-K168&lt;-N168,(K168-(1+N168)),(K168-(1-N168))))),0)</f>
        <v>-1</v>
      </c>
      <c r="P168" s="84" t="s">
        <v>1</v>
      </c>
      <c r="Q168" s="85"/>
      <c r="R168" s="85"/>
      <c r="S168" s="84" t="s">
        <v>1</v>
      </c>
      <c r="T168" s="85"/>
      <c r="U168" s="57" t="s">
        <v>1</v>
      </c>
      <c r="V168" s="84" t="s">
        <v>1</v>
      </c>
      <c r="W168" s="85"/>
      <c r="X168" s="84" t="s">
        <v>1</v>
      </c>
      <c r="Y168" s="85"/>
      <c r="Z168" s="85"/>
      <c r="AA168" s="107"/>
      <c r="AB168" s="108"/>
      <c r="AC168" s="109"/>
      <c r="AD168" s="32"/>
    </row>
    <row r="169" spans="2:31" s="22" customFormat="1" ht="82.5" customHeight="1">
      <c r="B169" s="113" t="s">
        <v>65</v>
      </c>
      <c r="C169" s="114"/>
      <c r="D169" s="57" t="s">
        <v>40</v>
      </c>
      <c r="E169" s="57">
        <v>0.1</v>
      </c>
      <c r="F169" s="84" t="s">
        <v>1</v>
      </c>
      <c r="G169" s="115"/>
      <c r="H169" s="84">
        <v>0.1</v>
      </c>
      <c r="I169" s="115"/>
      <c r="J169" s="57" t="s">
        <v>1</v>
      </c>
      <c r="K169" s="86">
        <v>0</v>
      </c>
      <c r="L169" s="87"/>
      <c r="M169" s="87"/>
      <c r="N169" s="53">
        <f>IF($AC$3="я",ROUND(E169*0.05,0),0)</f>
        <v>0</v>
      </c>
      <c r="O169" s="53">
        <f>IF($AC$3="я",(IF(AND(E169-K169&gt;=-N169,E169-K169&lt;=N169),0,IF(E169-K169&lt;-N169,(K169-(E169+N169)),(K169-(E169-N169))))),0)</f>
        <v>-0.1</v>
      </c>
      <c r="P169" s="84" t="s">
        <v>1</v>
      </c>
      <c r="Q169" s="85"/>
      <c r="R169" s="85"/>
      <c r="S169" s="84" t="s">
        <v>1</v>
      </c>
      <c r="T169" s="85"/>
      <c r="U169" s="57" t="s">
        <v>1</v>
      </c>
      <c r="V169" s="84" t="s">
        <v>1</v>
      </c>
      <c r="W169" s="85"/>
      <c r="X169" s="84" t="s">
        <v>1</v>
      </c>
      <c r="Y169" s="85"/>
      <c r="Z169" s="85"/>
      <c r="AA169" s="107"/>
      <c r="AB169" s="108"/>
      <c r="AC169" s="109"/>
      <c r="AD169" s="32"/>
    </row>
    <row r="170" spans="2:31" s="22" customFormat="1" ht="79.5" customHeight="1">
      <c r="B170" s="113" t="s">
        <v>66</v>
      </c>
      <c r="C170" s="114"/>
      <c r="D170" s="57" t="s">
        <v>40</v>
      </c>
      <c r="E170" s="57" t="s">
        <v>18</v>
      </c>
      <c r="F170" s="84" t="s">
        <v>1</v>
      </c>
      <c r="G170" s="115"/>
      <c r="H170" s="84" t="s">
        <v>18</v>
      </c>
      <c r="I170" s="115"/>
      <c r="J170" s="57" t="s">
        <v>1</v>
      </c>
      <c r="K170" s="86">
        <v>0</v>
      </c>
      <c r="L170" s="87"/>
      <c r="M170" s="87"/>
      <c r="N170" s="53">
        <f>IF($AC$3="я",ROUND(50*0.05,0),0)</f>
        <v>3</v>
      </c>
      <c r="O170" s="53">
        <f>IF($AC$3="я",(IF(AND(50-K170&gt;=-N170,50-K170&lt;=N170),0,IF(50-K170&lt;-N170,(K170-(50+N170)),(K170-(50-N170))))),0)</f>
        <v>-47</v>
      </c>
      <c r="P170" s="84" t="s">
        <v>1</v>
      </c>
      <c r="Q170" s="85"/>
      <c r="R170" s="85"/>
      <c r="S170" s="84" t="s">
        <v>1</v>
      </c>
      <c r="T170" s="85"/>
      <c r="U170" s="57" t="s">
        <v>1</v>
      </c>
      <c r="V170" s="84" t="s">
        <v>1</v>
      </c>
      <c r="W170" s="85"/>
      <c r="X170" s="84" t="s">
        <v>1</v>
      </c>
      <c r="Y170" s="85"/>
      <c r="Z170" s="85"/>
      <c r="AA170" s="107"/>
      <c r="AB170" s="108"/>
      <c r="AC170" s="109"/>
      <c r="AD170" s="32"/>
    </row>
    <row r="171" spans="2:31" s="22" customFormat="1" ht="105" customHeight="1">
      <c r="B171" s="113" t="s">
        <v>67</v>
      </c>
      <c r="C171" s="114"/>
      <c r="D171" s="57" t="s">
        <v>40</v>
      </c>
      <c r="E171" s="57" t="s">
        <v>15</v>
      </c>
      <c r="F171" s="84" t="s">
        <v>1</v>
      </c>
      <c r="G171" s="115"/>
      <c r="H171" s="84" t="s">
        <v>15</v>
      </c>
      <c r="I171" s="115"/>
      <c r="J171" s="57" t="s">
        <v>1</v>
      </c>
      <c r="K171" s="86">
        <v>0</v>
      </c>
      <c r="L171" s="87"/>
      <c r="M171" s="87"/>
      <c r="N171" s="53">
        <f>IF($AC$3="я",ROUND(70*0.05,0),0)</f>
        <v>4</v>
      </c>
      <c r="O171" s="53">
        <f>IF($AC$3="я",(IF(AND(70-K171&gt;=-N171,70-K171&lt;=N171),0,IF(70-K171&lt;-N171,(K171-(70+N171)),(K171-(70-N171))))),0)</f>
        <v>-66</v>
      </c>
      <c r="P171" s="84" t="s">
        <v>1</v>
      </c>
      <c r="Q171" s="85"/>
      <c r="R171" s="85"/>
      <c r="S171" s="84" t="s">
        <v>1</v>
      </c>
      <c r="T171" s="85"/>
      <c r="U171" s="57" t="s">
        <v>1</v>
      </c>
      <c r="V171" s="84" t="s">
        <v>1</v>
      </c>
      <c r="W171" s="85"/>
      <c r="X171" s="84" t="s">
        <v>1</v>
      </c>
      <c r="Y171" s="85"/>
      <c r="Z171" s="85"/>
      <c r="AA171" s="107"/>
      <c r="AB171" s="108"/>
      <c r="AC171" s="109"/>
      <c r="AD171" s="32"/>
    </row>
    <row r="172" spans="2:31" s="22" customFormat="1" ht="108" customHeight="1">
      <c r="B172" s="113" t="s">
        <v>37</v>
      </c>
      <c r="C172" s="114"/>
      <c r="D172" s="57" t="s">
        <v>40</v>
      </c>
      <c r="E172" s="57">
        <v>100</v>
      </c>
      <c r="F172" s="84" t="s">
        <v>1</v>
      </c>
      <c r="G172" s="115"/>
      <c r="H172" s="84">
        <v>100</v>
      </c>
      <c r="I172" s="115"/>
      <c r="J172" s="57" t="s">
        <v>1</v>
      </c>
      <c r="K172" s="86">
        <v>0</v>
      </c>
      <c r="L172" s="87"/>
      <c r="M172" s="87"/>
      <c r="N172" s="53">
        <f>IF($AC$3="я",ROUND(E172*0.05,0),0)</f>
        <v>5</v>
      </c>
      <c r="O172" s="53">
        <f>IF($AC$3="я",(IF(AND(E172-K172&gt;=-N172,E172-K172&lt;=N172),0,IF(E172-K172&lt;-N172,(K172-(E172+N172)),(K172-(E172-N172))))),0)</f>
        <v>-95</v>
      </c>
      <c r="P172" s="84" t="s">
        <v>1</v>
      </c>
      <c r="Q172" s="85"/>
      <c r="R172" s="85"/>
      <c r="S172" s="84" t="s">
        <v>1</v>
      </c>
      <c r="T172" s="85"/>
      <c r="U172" s="57" t="s">
        <v>1</v>
      </c>
      <c r="V172" s="84" t="s">
        <v>1</v>
      </c>
      <c r="W172" s="85"/>
      <c r="X172" s="84" t="s">
        <v>1</v>
      </c>
      <c r="Y172" s="85"/>
      <c r="Z172" s="85"/>
      <c r="AA172" s="107"/>
      <c r="AB172" s="108"/>
      <c r="AC172" s="109"/>
      <c r="AD172" s="32"/>
    </row>
    <row r="173" spans="2:31" s="22" customFormat="1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32"/>
    </row>
    <row r="174" spans="2:31" s="22" customFormat="1" ht="15.75" customHeight="1">
      <c r="B174" s="12" t="s">
        <v>23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s="22" customFormat="1" ht="15.75" customHeight="1">
      <c r="B175" s="89" t="s">
        <v>19</v>
      </c>
      <c r="C175" s="89"/>
      <c r="D175" s="89"/>
      <c r="E175" s="89"/>
      <c r="F175" s="89"/>
      <c r="G175" s="89" t="s">
        <v>6</v>
      </c>
      <c r="H175" s="89"/>
      <c r="I175" s="89"/>
      <c r="J175" s="89"/>
      <c r="K175" s="89" t="s">
        <v>7</v>
      </c>
      <c r="L175" s="89"/>
      <c r="M175" s="89"/>
      <c r="N175" s="89"/>
      <c r="O175" s="89"/>
      <c r="P175" s="89" t="s">
        <v>8</v>
      </c>
      <c r="Q175" s="89"/>
      <c r="R175" s="89"/>
      <c r="S175" s="89"/>
      <c r="T175" s="89"/>
      <c r="U175" s="89"/>
      <c r="V175" s="89" t="s">
        <v>9</v>
      </c>
      <c r="W175" s="89"/>
      <c r="X175" s="89"/>
      <c r="Y175" s="89"/>
      <c r="Z175" s="89"/>
      <c r="AA175" s="89"/>
      <c r="AB175" s="89"/>
      <c r="AC175" s="89"/>
      <c r="AD175" s="15"/>
      <c r="AE175" s="14"/>
    </row>
    <row r="176" spans="2:31" s="22" customFormat="1" ht="15.75" customHeight="1">
      <c r="B176" s="89">
        <v>1</v>
      </c>
      <c r="C176" s="89"/>
      <c r="D176" s="89"/>
      <c r="E176" s="89"/>
      <c r="F176" s="89"/>
      <c r="G176" s="89">
        <v>2</v>
      </c>
      <c r="H176" s="89"/>
      <c r="I176" s="89"/>
      <c r="J176" s="89"/>
      <c r="K176" s="89">
        <v>3</v>
      </c>
      <c r="L176" s="89"/>
      <c r="M176" s="89"/>
      <c r="N176" s="89"/>
      <c r="O176" s="89"/>
      <c r="P176" s="89">
        <v>4</v>
      </c>
      <c r="Q176" s="89"/>
      <c r="R176" s="89"/>
      <c r="S176" s="89"/>
      <c r="T176" s="89"/>
      <c r="U176" s="89"/>
      <c r="V176" s="89">
        <v>5</v>
      </c>
      <c r="W176" s="89"/>
      <c r="X176" s="89"/>
      <c r="Y176" s="89"/>
      <c r="Z176" s="89"/>
      <c r="AA176" s="89"/>
      <c r="AB176" s="89"/>
      <c r="AC176" s="89"/>
      <c r="AD176" s="15"/>
      <c r="AE176" s="14"/>
    </row>
    <row r="177" spans="2:31" s="22" customFormat="1" ht="15.75" customHeight="1"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69"/>
      <c r="AE177" s="68"/>
    </row>
    <row r="178" spans="2:31" s="22" customFormat="1" ht="15.75" customHeight="1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30"/>
      <c r="AE178" s="30"/>
    </row>
    <row r="179" spans="2:31" s="22" customFormat="1" ht="15.75" customHeight="1">
      <c r="B179" s="12" t="s">
        <v>24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31"/>
      <c r="AE179" s="31"/>
    </row>
    <row r="180" spans="2:31" s="22" customFormat="1" ht="15.75" customHeight="1">
      <c r="B180" s="56" t="s">
        <v>10</v>
      </c>
      <c r="C180" s="89" t="s">
        <v>11</v>
      </c>
      <c r="D180" s="89"/>
      <c r="E180" s="89"/>
      <c r="F180" s="89"/>
      <c r="G180" s="89" t="s">
        <v>12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 t="s">
        <v>9</v>
      </c>
      <c r="V180" s="89"/>
      <c r="W180" s="89"/>
      <c r="X180" s="89"/>
      <c r="Y180" s="89"/>
      <c r="Z180" s="89"/>
      <c r="AA180" s="89"/>
      <c r="AB180" s="89"/>
      <c r="AC180" s="89"/>
      <c r="AD180" s="32"/>
    </row>
    <row r="181" spans="2:31" s="22" customFormat="1" ht="15.75" customHeight="1">
      <c r="B181" s="56">
        <v>1</v>
      </c>
      <c r="C181" s="89">
        <v>2</v>
      </c>
      <c r="D181" s="89"/>
      <c r="E181" s="89"/>
      <c r="F181" s="89"/>
      <c r="G181" s="89">
        <v>3</v>
      </c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>
        <v>4</v>
      </c>
      <c r="V181" s="89"/>
      <c r="W181" s="89"/>
      <c r="X181" s="89"/>
      <c r="Y181" s="89"/>
      <c r="Z181" s="89"/>
      <c r="AA181" s="89"/>
      <c r="AB181" s="89"/>
      <c r="AC181" s="89"/>
      <c r="AD181" s="32"/>
    </row>
    <row r="182" spans="2:31" s="22" customFormat="1" ht="15.75" customHeight="1">
      <c r="B182" s="66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62"/>
      <c r="AE182" s="63"/>
    </row>
    <row r="183" spans="2:31" s="22" customFormat="1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32"/>
    </row>
    <row r="184" spans="2:31" s="22" customFormat="1" ht="15.75" customHeight="1">
      <c r="B184" s="92" t="s">
        <v>69</v>
      </c>
      <c r="C184" s="92"/>
      <c r="D184" s="92"/>
      <c r="E184" s="92"/>
      <c r="F184" s="92"/>
      <c r="G184" s="92"/>
      <c r="H184" s="92"/>
      <c r="I184" s="133" t="s">
        <v>71</v>
      </c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32"/>
    </row>
    <row r="185" spans="2:31" s="22" customFormat="1" ht="15.75" customHeight="1">
      <c r="B185" s="20"/>
      <c r="C185" s="20"/>
      <c r="D185" s="20"/>
      <c r="E185" s="20"/>
      <c r="F185" s="20"/>
      <c r="G185" s="20"/>
      <c r="H185" s="20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32"/>
    </row>
    <row r="186" spans="2:31" s="22" customFormat="1" ht="15.75" customHeight="1">
      <c r="B186" s="98" t="s">
        <v>25</v>
      </c>
      <c r="C186" s="99"/>
      <c r="D186" s="84" t="s">
        <v>32</v>
      </c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115"/>
      <c r="P186" s="84" t="s">
        <v>33</v>
      </c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98" t="s">
        <v>0</v>
      </c>
      <c r="AB186" s="99"/>
      <c r="AC186" s="104"/>
      <c r="AD186" s="32"/>
    </row>
    <row r="187" spans="2:31" s="22" customFormat="1" ht="15.75" customHeight="1">
      <c r="B187" s="100"/>
      <c r="C187" s="101"/>
      <c r="D187" s="98" t="s">
        <v>26</v>
      </c>
      <c r="E187" s="84" t="s">
        <v>27</v>
      </c>
      <c r="F187" s="85"/>
      <c r="G187" s="85"/>
      <c r="H187" s="85"/>
      <c r="I187" s="85"/>
      <c r="J187" s="93" t="s">
        <v>31</v>
      </c>
      <c r="K187" s="93"/>
      <c r="L187" s="93"/>
      <c r="M187" s="93"/>
      <c r="N187" s="93" t="s">
        <v>80</v>
      </c>
      <c r="O187" s="93" t="s">
        <v>81</v>
      </c>
      <c r="P187" s="84" t="s">
        <v>27</v>
      </c>
      <c r="Q187" s="85"/>
      <c r="R187" s="85"/>
      <c r="S187" s="85"/>
      <c r="T187" s="85"/>
      <c r="U187" s="85"/>
      <c r="V187" s="84" t="s">
        <v>31</v>
      </c>
      <c r="W187" s="85"/>
      <c r="X187" s="85"/>
      <c r="Y187" s="85"/>
      <c r="Z187" s="85"/>
      <c r="AA187" s="100"/>
      <c r="AB187" s="101"/>
      <c r="AC187" s="105"/>
      <c r="AD187" s="32"/>
    </row>
    <row r="188" spans="2:31" s="22" customFormat="1" ht="50.25" customHeight="1">
      <c r="B188" s="102"/>
      <c r="C188" s="103"/>
      <c r="D188" s="102"/>
      <c r="E188" s="57" t="s">
        <v>28</v>
      </c>
      <c r="F188" s="84" t="s">
        <v>29</v>
      </c>
      <c r="G188" s="115"/>
      <c r="H188" s="84" t="s">
        <v>30</v>
      </c>
      <c r="I188" s="115"/>
      <c r="J188" s="50" t="s">
        <v>29</v>
      </c>
      <c r="K188" s="93" t="s">
        <v>3</v>
      </c>
      <c r="L188" s="93"/>
      <c r="M188" s="93"/>
      <c r="N188" s="93"/>
      <c r="O188" s="93"/>
      <c r="P188" s="84" t="s">
        <v>28</v>
      </c>
      <c r="Q188" s="85"/>
      <c r="R188" s="85"/>
      <c r="S188" s="84" t="s">
        <v>29</v>
      </c>
      <c r="T188" s="85"/>
      <c r="U188" s="57" t="s">
        <v>30</v>
      </c>
      <c r="V188" s="84" t="s">
        <v>29</v>
      </c>
      <c r="W188" s="85"/>
      <c r="X188" s="84" t="s">
        <v>3</v>
      </c>
      <c r="Y188" s="85"/>
      <c r="Z188" s="85"/>
      <c r="AA188" s="102"/>
      <c r="AB188" s="103"/>
      <c r="AC188" s="106"/>
      <c r="AD188" s="32"/>
    </row>
    <row r="189" spans="2:31" s="22" customFormat="1" ht="15.75" customHeight="1">
      <c r="B189" s="93">
        <v>1</v>
      </c>
      <c r="C189" s="93"/>
      <c r="D189" s="50">
        <v>2</v>
      </c>
      <c r="E189" s="50">
        <v>3</v>
      </c>
      <c r="F189" s="93">
        <v>4</v>
      </c>
      <c r="G189" s="93"/>
      <c r="H189" s="93">
        <v>5</v>
      </c>
      <c r="I189" s="93"/>
      <c r="J189" s="50">
        <v>6</v>
      </c>
      <c r="K189" s="93">
        <v>7</v>
      </c>
      <c r="L189" s="93"/>
      <c r="M189" s="93"/>
      <c r="N189" s="50">
        <v>8</v>
      </c>
      <c r="O189" s="50">
        <v>9</v>
      </c>
      <c r="P189" s="84">
        <v>10</v>
      </c>
      <c r="Q189" s="85"/>
      <c r="R189" s="85"/>
      <c r="S189" s="84">
        <v>11</v>
      </c>
      <c r="T189" s="85"/>
      <c r="U189" s="57">
        <v>12</v>
      </c>
      <c r="V189" s="84">
        <v>13</v>
      </c>
      <c r="W189" s="85"/>
      <c r="X189" s="84">
        <v>14</v>
      </c>
      <c r="Y189" s="85"/>
      <c r="Z189" s="85"/>
      <c r="AA189" s="84">
        <v>15</v>
      </c>
      <c r="AB189" s="85"/>
      <c r="AC189" s="115"/>
      <c r="AD189" s="32"/>
    </row>
    <row r="190" spans="2:31" s="22" customFormat="1" ht="54.75" customHeight="1">
      <c r="B190" s="113" t="s">
        <v>34</v>
      </c>
      <c r="C190" s="114"/>
      <c r="D190" s="57" t="s">
        <v>1</v>
      </c>
      <c r="E190" s="57" t="s">
        <v>1</v>
      </c>
      <c r="F190" s="84" t="s">
        <v>1</v>
      </c>
      <c r="G190" s="115"/>
      <c r="H190" s="84" t="s">
        <v>1</v>
      </c>
      <c r="I190" s="115"/>
      <c r="J190" s="57" t="s">
        <v>1</v>
      </c>
      <c r="K190" s="93" t="s">
        <v>1</v>
      </c>
      <c r="L190" s="93"/>
      <c r="M190" s="93"/>
      <c r="N190" s="50" t="s">
        <v>1</v>
      </c>
      <c r="O190" s="50" t="s">
        <v>1</v>
      </c>
      <c r="P190" s="86">
        <v>0</v>
      </c>
      <c r="Q190" s="87"/>
      <c r="R190" s="87"/>
      <c r="S190" s="86"/>
      <c r="T190" s="87"/>
      <c r="U190" s="59">
        <v>0</v>
      </c>
      <c r="V190" s="86">
        <v>0</v>
      </c>
      <c r="W190" s="87"/>
      <c r="X190" s="86">
        <v>0</v>
      </c>
      <c r="Y190" s="87"/>
      <c r="Z190" s="87"/>
      <c r="AA190" s="107"/>
      <c r="AB190" s="108"/>
      <c r="AC190" s="109"/>
      <c r="AD190" s="32"/>
    </row>
    <row r="191" spans="2:31" s="22" customFormat="1" ht="15.75" customHeight="1">
      <c r="B191" s="113" t="s">
        <v>35</v>
      </c>
      <c r="C191" s="114"/>
      <c r="D191" s="57" t="s">
        <v>4</v>
      </c>
      <c r="E191" s="59">
        <v>0</v>
      </c>
      <c r="F191" s="86">
        <v>0</v>
      </c>
      <c r="G191" s="122"/>
      <c r="H191" s="86">
        <v>0</v>
      </c>
      <c r="I191" s="122"/>
      <c r="J191" s="59">
        <v>0</v>
      </c>
      <c r="K191" s="86">
        <v>0</v>
      </c>
      <c r="L191" s="87"/>
      <c r="M191" s="87"/>
      <c r="N191" s="53">
        <f>IF($AC$3="я",ROUND(E191*0.05,0),0)</f>
        <v>0</v>
      </c>
      <c r="O191" s="53">
        <f>IF($AC$3="я",IF(AND(E191-J191&gt;=-N191,E191-J191&lt;=N191),0,IF(E191-J191&lt;-N191,(J191-(E191+N191)),(J191-(E191-N191)))),0)</f>
        <v>0</v>
      </c>
      <c r="P191" s="84" t="s">
        <v>1</v>
      </c>
      <c r="Q191" s="85"/>
      <c r="R191" s="85"/>
      <c r="S191" s="84" t="s">
        <v>1</v>
      </c>
      <c r="T191" s="85"/>
      <c r="U191" s="57" t="s">
        <v>1</v>
      </c>
      <c r="V191" s="84" t="s">
        <v>1</v>
      </c>
      <c r="W191" s="85"/>
      <c r="X191" s="84" t="s">
        <v>1</v>
      </c>
      <c r="Y191" s="85"/>
      <c r="Z191" s="85"/>
      <c r="AA191" s="107"/>
      <c r="AB191" s="108"/>
      <c r="AC191" s="109"/>
      <c r="AD191" s="32"/>
    </row>
    <row r="192" spans="2:31" s="22" customFormat="1" ht="69" customHeight="1">
      <c r="B192" s="113" t="s">
        <v>36</v>
      </c>
      <c r="C192" s="114"/>
      <c r="D192" s="57" t="s">
        <v>1</v>
      </c>
      <c r="E192" s="57" t="s">
        <v>1</v>
      </c>
      <c r="F192" s="84" t="s">
        <v>1</v>
      </c>
      <c r="G192" s="115"/>
      <c r="H192" s="84" t="s">
        <v>1</v>
      </c>
      <c r="I192" s="115"/>
      <c r="J192" s="57" t="s">
        <v>1</v>
      </c>
      <c r="K192" s="93" t="s">
        <v>1</v>
      </c>
      <c r="L192" s="93"/>
      <c r="M192" s="93"/>
      <c r="N192" s="50" t="s">
        <v>1</v>
      </c>
      <c r="O192" s="50" t="s">
        <v>1</v>
      </c>
      <c r="P192" s="84" t="s">
        <v>1</v>
      </c>
      <c r="Q192" s="85"/>
      <c r="R192" s="85"/>
      <c r="S192" s="84" t="s">
        <v>1</v>
      </c>
      <c r="T192" s="85"/>
      <c r="U192" s="57" t="s">
        <v>1</v>
      </c>
      <c r="V192" s="84" t="s">
        <v>1</v>
      </c>
      <c r="W192" s="85"/>
      <c r="X192" s="84" t="s">
        <v>1</v>
      </c>
      <c r="Y192" s="85"/>
      <c r="Z192" s="85"/>
      <c r="AA192" s="107"/>
      <c r="AB192" s="108"/>
      <c r="AC192" s="109"/>
      <c r="AD192" s="32"/>
    </row>
    <row r="193" spans="2:31" s="22" customFormat="1" ht="106.5" customHeight="1">
      <c r="B193" s="113" t="s">
        <v>72</v>
      </c>
      <c r="C193" s="114"/>
      <c r="D193" s="57" t="s">
        <v>40</v>
      </c>
      <c r="E193" s="57">
        <v>100</v>
      </c>
      <c r="F193" s="84" t="s">
        <v>1</v>
      </c>
      <c r="G193" s="115"/>
      <c r="H193" s="84">
        <v>100</v>
      </c>
      <c r="I193" s="115"/>
      <c r="J193" s="57" t="s">
        <v>1</v>
      </c>
      <c r="K193" s="86">
        <v>0</v>
      </c>
      <c r="L193" s="87"/>
      <c r="M193" s="87"/>
      <c r="N193" s="53">
        <f>IF($AC$3="я",ROUND(E193*0.05,0),0)</f>
        <v>5</v>
      </c>
      <c r="O193" s="53">
        <f>IF($AC$3="я",(IF(AND(E193-K193&gt;=-N193,E193-K193&lt;=N193),0,IF(E193-K193&lt;-N193,(K193-(E193+N193)),(K193-(E193-N193))))),0)</f>
        <v>-95</v>
      </c>
      <c r="P193" s="84" t="s">
        <v>1</v>
      </c>
      <c r="Q193" s="85"/>
      <c r="R193" s="85"/>
      <c r="S193" s="84" t="s">
        <v>1</v>
      </c>
      <c r="T193" s="85"/>
      <c r="U193" s="57" t="s">
        <v>1</v>
      </c>
      <c r="V193" s="84" t="s">
        <v>1</v>
      </c>
      <c r="W193" s="85"/>
      <c r="X193" s="84" t="s">
        <v>1</v>
      </c>
      <c r="Y193" s="85"/>
      <c r="Z193" s="85"/>
      <c r="AA193" s="107"/>
      <c r="AB193" s="108"/>
      <c r="AC193" s="109"/>
      <c r="AD193" s="32"/>
    </row>
    <row r="194" spans="2:31" s="22" customFormat="1" ht="57.75" customHeight="1">
      <c r="B194" s="113" t="s">
        <v>73</v>
      </c>
      <c r="C194" s="114"/>
      <c r="D194" s="57" t="s">
        <v>40</v>
      </c>
      <c r="E194" s="57">
        <v>100</v>
      </c>
      <c r="F194" s="84" t="s">
        <v>1</v>
      </c>
      <c r="G194" s="115"/>
      <c r="H194" s="84">
        <v>100</v>
      </c>
      <c r="I194" s="115"/>
      <c r="J194" s="57" t="s">
        <v>1</v>
      </c>
      <c r="K194" s="86">
        <v>0</v>
      </c>
      <c r="L194" s="87"/>
      <c r="M194" s="87"/>
      <c r="N194" s="53">
        <f>IF($AC$3="я",ROUND(E194*0.05,0),0)</f>
        <v>5</v>
      </c>
      <c r="O194" s="53">
        <f>IF($AC$3="я",(IF(AND(E194-K194&gt;=-N194,E194-K194&lt;=N194),0,IF(E194-K194&lt;-N194,(K194-(E194+N194)),(K194-(E194-N194))))),0)</f>
        <v>-95</v>
      </c>
      <c r="P194" s="84" t="s">
        <v>1</v>
      </c>
      <c r="Q194" s="85"/>
      <c r="R194" s="85"/>
      <c r="S194" s="84" t="s">
        <v>1</v>
      </c>
      <c r="T194" s="85"/>
      <c r="U194" s="57" t="s">
        <v>1</v>
      </c>
      <c r="V194" s="84" t="s">
        <v>1</v>
      </c>
      <c r="W194" s="85"/>
      <c r="X194" s="84" t="s">
        <v>1</v>
      </c>
      <c r="Y194" s="85"/>
      <c r="Z194" s="85"/>
      <c r="AA194" s="107"/>
      <c r="AB194" s="108"/>
      <c r="AC194" s="109"/>
      <c r="AD194" s="32"/>
    </row>
    <row r="195" spans="2:31" s="22" customFormat="1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32"/>
    </row>
    <row r="196" spans="2:31" s="22" customFormat="1" ht="15.75" customHeight="1">
      <c r="B196" s="12" t="s">
        <v>23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32"/>
    </row>
    <row r="197" spans="2:31" s="22" customFormat="1" ht="15.75" customHeight="1">
      <c r="B197" s="89" t="s">
        <v>19</v>
      </c>
      <c r="C197" s="89"/>
      <c r="D197" s="89"/>
      <c r="E197" s="89"/>
      <c r="F197" s="89"/>
      <c r="G197" s="89" t="s">
        <v>6</v>
      </c>
      <c r="H197" s="89"/>
      <c r="I197" s="89"/>
      <c r="J197" s="89"/>
      <c r="K197" s="89" t="s">
        <v>7</v>
      </c>
      <c r="L197" s="89"/>
      <c r="M197" s="89"/>
      <c r="N197" s="89"/>
      <c r="O197" s="89"/>
      <c r="P197" s="89" t="s">
        <v>8</v>
      </c>
      <c r="Q197" s="89"/>
      <c r="R197" s="89"/>
      <c r="S197" s="89"/>
      <c r="T197" s="89"/>
      <c r="U197" s="89"/>
      <c r="V197" s="89" t="s">
        <v>9</v>
      </c>
      <c r="W197" s="89"/>
      <c r="X197" s="89"/>
      <c r="Y197" s="89"/>
      <c r="Z197" s="89"/>
      <c r="AA197" s="89"/>
      <c r="AB197" s="89"/>
      <c r="AC197" s="89"/>
      <c r="AD197" s="32"/>
    </row>
    <row r="198" spans="2:31" s="22" customFormat="1" ht="15.75" customHeight="1">
      <c r="B198" s="89">
        <v>1</v>
      </c>
      <c r="C198" s="89"/>
      <c r="D198" s="89"/>
      <c r="E198" s="89"/>
      <c r="F198" s="89"/>
      <c r="G198" s="89">
        <v>2</v>
      </c>
      <c r="H198" s="89"/>
      <c r="I198" s="89"/>
      <c r="J198" s="89"/>
      <c r="K198" s="89">
        <v>3</v>
      </c>
      <c r="L198" s="89"/>
      <c r="M198" s="89"/>
      <c r="N198" s="89"/>
      <c r="O198" s="89"/>
      <c r="P198" s="89">
        <v>4</v>
      </c>
      <c r="Q198" s="89"/>
      <c r="R198" s="89"/>
      <c r="S198" s="89"/>
      <c r="T198" s="89"/>
      <c r="U198" s="89"/>
      <c r="V198" s="89">
        <v>5</v>
      </c>
      <c r="W198" s="89"/>
      <c r="X198" s="89"/>
      <c r="Y198" s="89"/>
      <c r="Z198" s="89"/>
      <c r="AA198" s="89"/>
      <c r="AB198" s="89"/>
      <c r="AC198" s="89"/>
      <c r="AD198" s="32"/>
    </row>
    <row r="199" spans="2:31" s="22" customFormat="1" ht="15.75" customHeight="1"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67"/>
      <c r="AE199" s="68"/>
    </row>
    <row r="200" spans="2:31" s="22" customFormat="1" ht="15.75" customHeight="1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32"/>
    </row>
    <row r="201" spans="2:31" s="22" customFormat="1" ht="15.75" customHeight="1">
      <c r="B201" s="12" t="s">
        <v>24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32"/>
    </row>
    <row r="202" spans="2:31" s="22" customFormat="1" ht="15.75" customHeight="1">
      <c r="B202" s="56" t="s">
        <v>10</v>
      </c>
      <c r="C202" s="89" t="s">
        <v>11</v>
      </c>
      <c r="D202" s="89"/>
      <c r="E202" s="89"/>
      <c r="F202" s="89"/>
      <c r="G202" s="89" t="s">
        <v>12</v>
      </c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 t="s">
        <v>9</v>
      </c>
      <c r="V202" s="89"/>
      <c r="W202" s="89"/>
      <c r="X202" s="89"/>
      <c r="Y202" s="89"/>
      <c r="Z202" s="89"/>
      <c r="AA202" s="89"/>
      <c r="AB202" s="89"/>
      <c r="AC202" s="89"/>
      <c r="AD202" s="32"/>
    </row>
    <row r="203" spans="2:31" s="22" customFormat="1" ht="15.75" customHeight="1">
      <c r="B203" s="56">
        <v>1</v>
      </c>
      <c r="C203" s="89">
        <v>2</v>
      </c>
      <c r="D203" s="89"/>
      <c r="E203" s="89"/>
      <c r="F203" s="89"/>
      <c r="G203" s="89">
        <v>3</v>
      </c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>
        <v>4</v>
      </c>
      <c r="V203" s="89"/>
      <c r="W203" s="89"/>
      <c r="X203" s="89"/>
      <c r="Y203" s="89"/>
      <c r="Z203" s="89"/>
      <c r="AA203" s="89"/>
      <c r="AB203" s="89"/>
      <c r="AC203" s="89"/>
      <c r="AD203" s="32"/>
    </row>
    <row r="204" spans="2:31" s="22" customFormat="1" ht="15.75" customHeight="1">
      <c r="B204" s="66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62"/>
      <c r="AE204" s="63"/>
    </row>
    <row r="205" spans="2:31" s="22" customFormat="1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32"/>
    </row>
    <row r="206" spans="2:31" s="22" customFormat="1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32"/>
    </row>
    <row r="207" spans="2:31" s="22" customFormat="1" ht="15.75" customHeight="1">
      <c r="B207" s="92" t="s">
        <v>69</v>
      </c>
      <c r="C207" s="92"/>
      <c r="D207" s="92"/>
      <c r="E207" s="92"/>
      <c r="F207" s="92"/>
      <c r="G207" s="92"/>
      <c r="H207" s="92"/>
      <c r="I207" s="133" t="s">
        <v>75</v>
      </c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32"/>
    </row>
    <row r="208" spans="2:31" s="22" customFormat="1" ht="15.75" customHeight="1">
      <c r="B208" s="20"/>
      <c r="C208" s="20"/>
      <c r="D208" s="20"/>
      <c r="E208" s="20"/>
      <c r="F208" s="20"/>
      <c r="G208" s="20"/>
      <c r="H208" s="20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32"/>
    </row>
    <row r="209" spans="2:31" s="22" customFormat="1" ht="15.75" customHeight="1">
      <c r="B209" s="98" t="s">
        <v>25</v>
      </c>
      <c r="C209" s="99"/>
      <c r="D209" s="84" t="s">
        <v>32</v>
      </c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115"/>
      <c r="P209" s="84" t="s">
        <v>33</v>
      </c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98" t="s">
        <v>0</v>
      </c>
      <c r="AB209" s="99"/>
      <c r="AC209" s="104"/>
      <c r="AD209" s="32"/>
    </row>
    <row r="210" spans="2:31" s="22" customFormat="1" ht="15.75" customHeight="1">
      <c r="B210" s="100"/>
      <c r="C210" s="101"/>
      <c r="D210" s="98" t="s">
        <v>26</v>
      </c>
      <c r="E210" s="84" t="s">
        <v>27</v>
      </c>
      <c r="F210" s="85"/>
      <c r="G210" s="85"/>
      <c r="H210" s="85"/>
      <c r="I210" s="85"/>
      <c r="J210" s="93" t="s">
        <v>31</v>
      </c>
      <c r="K210" s="93"/>
      <c r="L210" s="93"/>
      <c r="M210" s="93"/>
      <c r="N210" s="93" t="s">
        <v>80</v>
      </c>
      <c r="O210" s="93" t="s">
        <v>81</v>
      </c>
      <c r="P210" s="84" t="s">
        <v>27</v>
      </c>
      <c r="Q210" s="85"/>
      <c r="R210" s="85"/>
      <c r="S210" s="85"/>
      <c r="T210" s="85"/>
      <c r="U210" s="85"/>
      <c r="V210" s="84" t="s">
        <v>31</v>
      </c>
      <c r="W210" s="85"/>
      <c r="X210" s="85"/>
      <c r="Y210" s="85"/>
      <c r="Z210" s="85"/>
      <c r="AA210" s="100"/>
      <c r="AB210" s="101"/>
      <c r="AC210" s="105"/>
      <c r="AD210" s="32"/>
    </row>
    <row r="211" spans="2:31" s="22" customFormat="1" ht="49.5" customHeight="1">
      <c r="B211" s="102"/>
      <c r="C211" s="103"/>
      <c r="D211" s="102"/>
      <c r="E211" s="57" t="s">
        <v>28</v>
      </c>
      <c r="F211" s="84" t="s">
        <v>29</v>
      </c>
      <c r="G211" s="115"/>
      <c r="H211" s="84" t="s">
        <v>30</v>
      </c>
      <c r="I211" s="115"/>
      <c r="J211" s="50" t="s">
        <v>29</v>
      </c>
      <c r="K211" s="93" t="s">
        <v>3</v>
      </c>
      <c r="L211" s="93"/>
      <c r="M211" s="93"/>
      <c r="N211" s="93"/>
      <c r="O211" s="93"/>
      <c r="P211" s="84" t="s">
        <v>28</v>
      </c>
      <c r="Q211" s="85"/>
      <c r="R211" s="85"/>
      <c r="S211" s="84" t="s">
        <v>29</v>
      </c>
      <c r="T211" s="85"/>
      <c r="U211" s="57" t="s">
        <v>30</v>
      </c>
      <c r="V211" s="84" t="s">
        <v>29</v>
      </c>
      <c r="W211" s="85"/>
      <c r="X211" s="84" t="s">
        <v>3</v>
      </c>
      <c r="Y211" s="85"/>
      <c r="Z211" s="85"/>
      <c r="AA211" s="102"/>
      <c r="AB211" s="103"/>
      <c r="AC211" s="106"/>
      <c r="AD211" s="32"/>
    </row>
    <row r="212" spans="2:31" s="22" customFormat="1" ht="15.75" customHeight="1">
      <c r="B212" s="93">
        <v>1</v>
      </c>
      <c r="C212" s="93"/>
      <c r="D212" s="50">
        <v>2</v>
      </c>
      <c r="E212" s="50">
        <v>3</v>
      </c>
      <c r="F212" s="93">
        <v>4</v>
      </c>
      <c r="G212" s="93"/>
      <c r="H212" s="93">
        <v>5</v>
      </c>
      <c r="I212" s="93"/>
      <c r="J212" s="50">
        <v>6</v>
      </c>
      <c r="K212" s="93">
        <v>7</v>
      </c>
      <c r="L212" s="93"/>
      <c r="M212" s="93"/>
      <c r="N212" s="50">
        <v>8</v>
      </c>
      <c r="O212" s="50">
        <v>9</v>
      </c>
      <c r="P212" s="84">
        <v>10</v>
      </c>
      <c r="Q212" s="85"/>
      <c r="R212" s="85"/>
      <c r="S212" s="84">
        <v>11</v>
      </c>
      <c r="T212" s="85"/>
      <c r="U212" s="57">
        <v>12</v>
      </c>
      <c r="V212" s="84">
        <v>13</v>
      </c>
      <c r="W212" s="85"/>
      <c r="X212" s="84">
        <v>14</v>
      </c>
      <c r="Y212" s="85"/>
      <c r="Z212" s="85"/>
      <c r="AA212" s="84">
        <v>15</v>
      </c>
      <c r="AB212" s="85"/>
      <c r="AC212" s="115"/>
      <c r="AD212" s="32"/>
    </row>
    <row r="213" spans="2:31" s="22" customFormat="1" ht="54" customHeight="1">
      <c r="B213" s="113" t="s">
        <v>34</v>
      </c>
      <c r="C213" s="114"/>
      <c r="D213" s="57" t="s">
        <v>1</v>
      </c>
      <c r="E213" s="57" t="s">
        <v>1</v>
      </c>
      <c r="F213" s="84" t="s">
        <v>1</v>
      </c>
      <c r="G213" s="115"/>
      <c r="H213" s="84" t="s">
        <v>1</v>
      </c>
      <c r="I213" s="115"/>
      <c r="J213" s="57" t="s">
        <v>1</v>
      </c>
      <c r="K213" s="93" t="s">
        <v>1</v>
      </c>
      <c r="L213" s="93"/>
      <c r="M213" s="93"/>
      <c r="N213" s="50" t="s">
        <v>1</v>
      </c>
      <c r="O213" s="50" t="s">
        <v>1</v>
      </c>
      <c r="P213" s="86">
        <v>0</v>
      </c>
      <c r="Q213" s="87"/>
      <c r="R213" s="87"/>
      <c r="S213" s="86">
        <v>0</v>
      </c>
      <c r="T213" s="87"/>
      <c r="U213" s="59">
        <v>0</v>
      </c>
      <c r="V213" s="86">
        <v>0</v>
      </c>
      <c r="W213" s="87"/>
      <c r="X213" s="86">
        <v>0</v>
      </c>
      <c r="Y213" s="87"/>
      <c r="Z213" s="87"/>
      <c r="AA213" s="107"/>
      <c r="AB213" s="108"/>
      <c r="AC213" s="109"/>
      <c r="AD213" s="32"/>
    </row>
    <row r="214" spans="2:31" s="22" customFormat="1" ht="15.75" customHeight="1">
      <c r="B214" s="113" t="s">
        <v>35</v>
      </c>
      <c r="C214" s="114"/>
      <c r="D214" s="57" t="s">
        <v>4</v>
      </c>
      <c r="E214" s="59">
        <v>0</v>
      </c>
      <c r="F214" s="86">
        <v>0</v>
      </c>
      <c r="G214" s="122"/>
      <c r="H214" s="86">
        <v>0</v>
      </c>
      <c r="I214" s="122"/>
      <c r="J214" s="59">
        <v>0</v>
      </c>
      <c r="K214" s="86">
        <v>0</v>
      </c>
      <c r="L214" s="87"/>
      <c r="M214" s="87"/>
      <c r="N214" s="53">
        <f>IF($AC$3="я",ROUND(E214*0.05,0),0)</f>
        <v>0</v>
      </c>
      <c r="O214" s="53">
        <f>IF($AC$3="я",IF(AND(E214-J214&gt;=-N214,E214-J214&lt;=N214),0,IF(E214-J214&lt;-N214,(J214-(E214+N214)),(J214-(E214-N214)))),0)</f>
        <v>0</v>
      </c>
      <c r="P214" s="84" t="s">
        <v>1</v>
      </c>
      <c r="Q214" s="85"/>
      <c r="R214" s="85"/>
      <c r="S214" s="84" t="s">
        <v>1</v>
      </c>
      <c r="T214" s="85"/>
      <c r="U214" s="57" t="s">
        <v>1</v>
      </c>
      <c r="V214" s="84" t="s">
        <v>1</v>
      </c>
      <c r="W214" s="85"/>
      <c r="X214" s="84" t="s">
        <v>1</v>
      </c>
      <c r="Y214" s="85"/>
      <c r="Z214" s="85"/>
      <c r="AA214" s="107"/>
      <c r="AB214" s="108"/>
      <c r="AC214" s="109"/>
      <c r="AD214" s="32"/>
    </row>
    <row r="215" spans="2:31" s="22" customFormat="1" ht="66" customHeight="1">
      <c r="B215" s="113" t="s">
        <v>36</v>
      </c>
      <c r="C215" s="114"/>
      <c r="D215" s="57" t="s">
        <v>1</v>
      </c>
      <c r="E215" s="57" t="s">
        <v>1</v>
      </c>
      <c r="F215" s="84" t="s">
        <v>1</v>
      </c>
      <c r="G215" s="115"/>
      <c r="H215" s="84" t="s">
        <v>1</v>
      </c>
      <c r="I215" s="115"/>
      <c r="J215" s="57" t="s">
        <v>1</v>
      </c>
      <c r="K215" s="93" t="s">
        <v>1</v>
      </c>
      <c r="L215" s="93"/>
      <c r="M215" s="93"/>
      <c r="N215" s="50" t="s">
        <v>1</v>
      </c>
      <c r="O215" s="50" t="s">
        <v>1</v>
      </c>
      <c r="P215" s="84" t="s">
        <v>1</v>
      </c>
      <c r="Q215" s="85"/>
      <c r="R215" s="85"/>
      <c r="S215" s="84" t="s">
        <v>1</v>
      </c>
      <c r="T215" s="85"/>
      <c r="U215" s="57" t="s">
        <v>1</v>
      </c>
      <c r="V215" s="84" t="s">
        <v>1</v>
      </c>
      <c r="W215" s="85"/>
      <c r="X215" s="84" t="s">
        <v>1</v>
      </c>
      <c r="Y215" s="85"/>
      <c r="Z215" s="85"/>
      <c r="AA215" s="107"/>
      <c r="AB215" s="108"/>
      <c r="AC215" s="109"/>
      <c r="AD215" s="32"/>
    </row>
    <row r="216" spans="2:31" s="22" customFormat="1" ht="108.75" customHeight="1">
      <c r="B216" s="113" t="s">
        <v>37</v>
      </c>
      <c r="C216" s="114"/>
      <c r="D216" s="57" t="s">
        <v>40</v>
      </c>
      <c r="E216" s="57">
        <v>100</v>
      </c>
      <c r="F216" s="84" t="s">
        <v>1</v>
      </c>
      <c r="G216" s="115"/>
      <c r="H216" s="84">
        <v>100</v>
      </c>
      <c r="I216" s="115"/>
      <c r="J216" s="57" t="s">
        <v>1</v>
      </c>
      <c r="K216" s="86">
        <v>0</v>
      </c>
      <c r="L216" s="87"/>
      <c r="M216" s="87"/>
      <c r="N216" s="53">
        <f>IF($AC$3="я",ROUND(E216*0.05,0),0)</f>
        <v>5</v>
      </c>
      <c r="O216" s="53">
        <f>IF($AC$3="я",(IF(AND(E216-K216&gt;=-N216,E216-K216&lt;=N216),0,IF(E216-K216&lt;-N216,(K216-(E216+N216)),(K216-(E216-N216))))),0)</f>
        <v>-95</v>
      </c>
      <c r="P216" s="84" t="s">
        <v>1</v>
      </c>
      <c r="Q216" s="85"/>
      <c r="R216" s="85"/>
      <c r="S216" s="84" t="s">
        <v>1</v>
      </c>
      <c r="T216" s="85"/>
      <c r="U216" s="57" t="s">
        <v>1</v>
      </c>
      <c r="V216" s="84" t="s">
        <v>1</v>
      </c>
      <c r="W216" s="85"/>
      <c r="X216" s="84" t="s">
        <v>1</v>
      </c>
      <c r="Y216" s="85"/>
      <c r="Z216" s="85"/>
      <c r="AA216" s="107"/>
      <c r="AB216" s="108"/>
      <c r="AC216" s="109"/>
      <c r="AD216" s="32"/>
    </row>
    <row r="217" spans="2:31" s="22" customFormat="1" ht="111" customHeight="1">
      <c r="B217" s="113" t="s">
        <v>76</v>
      </c>
      <c r="C217" s="114"/>
      <c r="D217" s="57" t="s">
        <v>40</v>
      </c>
      <c r="E217" s="57">
        <v>100</v>
      </c>
      <c r="F217" s="84" t="s">
        <v>1</v>
      </c>
      <c r="G217" s="115"/>
      <c r="H217" s="84">
        <v>100</v>
      </c>
      <c r="I217" s="115"/>
      <c r="J217" s="57" t="s">
        <v>1</v>
      </c>
      <c r="K217" s="86">
        <v>0</v>
      </c>
      <c r="L217" s="87"/>
      <c r="M217" s="87"/>
      <c r="N217" s="53">
        <f>IF($AC$3="я",ROUND(E217*0.05,0),0)</f>
        <v>5</v>
      </c>
      <c r="O217" s="53">
        <f>IF($AC$3="я",(IF(AND(E217-K217&gt;=-N217,E217-K217&lt;=N217),0,IF(E217-K217&lt;-N217,(K217-(E217+N217)),(K217-(E217-N217))))),0)</f>
        <v>-95</v>
      </c>
      <c r="P217" s="84" t="s">
        <v>1</v>
      </c>
      <c r="Q217" s="85"/>
      <c r="R217" s="85"/>
      <c r="S217" s="84" t="s">
        <v>1</v>
      </c>
      <c r="T217" s="85"/>
      <c r="U217" s="57" t="s">
        <v>1</v>
      </c>
      <c r="V217" s="84" t="s">
        <v>1</v>
      </c>
      <c r="W217" s="85"/>
      <c r="X217" s="84" t="s">
        <v>1</v>
      </c>
      <c r="Y217" s="85"/>
      <c r="Z217" s="85"/>
      <c r="AA217" s="107"/>
      <c r="AB217" s="108"/>
      <c r="AC217" s="109"/>
      <c r="AD217" s="32"/>
    </row>
    <row r="218" spans="2:31" s="22" customFormat="1" ht="66.75" customHeight="1">
      <c r="B218" s="113" t="s">
        <v>74</v>
      </c>
      <c r="C218" s="114"/>
      <c r="D218" s="57" t="s">
        <v>40</v>
      </c>
      <c r="E218" s="57" t="s">
        <v>68</v>
      </c>
      <c r="F218" s="84" t="s">
        <v>1</v>
      </c>
      <c r="G218" s="115"/>
      <c r="H218" s="84" t="s">
        <v>68</v>
      </c>
      <c r="I218" s="115"/>
      <c r="J218" s="57" t="s">
        <v>1</v>
      </c>
      <c r="K218" s="86">
        <v>0</v>
      </c>
      <c r="L218" s="87"/>
      <c r="M218" s="87"/>
      <c r="N218" s="53">
        <f>IF($AC$3="я",ROUND(90*0.05,0),0)</f>
        <v>5</v>
      </c>
      <c r="O218" s="53">
        <f>IF($AC$3="я",(IF(AND(90-K218&gt;=-N218,90-K218&lt;=N218),0,IF(90-K218&lt;-N218,(K218-(90+N218)),(K218-(90-N218))))),0)</f>
        <v>-85</v>
      </c>
      <c r="P218" s="84" t="s">
        <v>1</v>
      </c>
      <c r="Q218" s="85"/>
      <c r="R218" s="85"/>
      <c r="S218" s="84" t="s">
        <v>1</v>
      </c>
      <c r="T218" s="85"/>
      <c r="U218" s="57" t="s">
        <v>1</v>
      </c>
      <c r="V218" s="84" t="s">
        <v>1</v>
      </c>
      <c r="W218" s="85"/>
      <c r="X218" s="84" t="s">
        <v>1</v>
      </c>
      <c r="Y218" s="85"/>
      <c r="Z218" s="85"/>
      <c r="AA218" s="107"/>
      <c r="AB218" s="108"/>
      <c r="AC218" s="109"/>
      <c r="AD218" s="32"/>
    </row>
    <row r="219" spans="2:31" s="22" customFormat="1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32"/>
    </row>
    <row r="220" spans="2:31" s="22" customFormat="1" ht="15.75" customHeight="1">
      <c r="B220" s="12" t="s">
        <v>23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32"/>
    </row>
    <row r="221" spans="2:31" s="22" customFormat="1" ht="15.75" customHeight="1">
      <c r="B221" s="89" t="s">
        <v>19</v>
      </c>
      <c r="C221" s="89"/>
      <c r="D221" s="89"/>
      <c r="E221" s="89"/>
      <c r="F221" s="89"/>
      <c r="G221" s="89" t="s">
        <v>6</v>
      </c>
      <c r="H221" s="89"/>
      <c r="I221" s="89"/>
      <c r="J221" s="89"/>
      <c r="K221" s="89" t="s">
        <v>7</v>
      </c>
      <c r="L221" s="89"/>
      <c r="M221" s="89"/>
      <c r="N221" s="89"/>
      <c r="O221" s="89"/>
      <c r="P221" s="89" t="s">
        <v>8</v>
      </c>
      <c r="Q221" s="89"/>
      <c r="R221" s="89"/>
      <c r="S221" s="89"/>
      <c r="T221" s="89"/>
      <c r="U221" s="89"/>
      <c r="V221" s="89" t="s">
        <v>9</v>
      </c>
      <c r="W221" s="89"/>
      <c r="X221" s="89"/>
      <c r="Y221" s="89"/>
      <c r="Z221" s="89"/>
      <c r="AA221" s="89"/>
      <c r="AB221" s="89"/>
      <c r="AC221" s="89"/>
      <c r="AD221" s="32"/>
    </row>
    <row r="222" spans="2:31" s="22" customFormat="1" ht="15.75" customHeight="1">
      <c r="B222" s="89">
        <v>1</v>
      </c>
      <c r="C222" s="89"/>
      <c r="D222" s="89"/>
      <c r="E222" s="89"/>
      <c r="F222" s="89"/>
      <c r="G222" s="89">
        <v>2</v>
      </c>
      <c r="H222" s="89"/>
      <c r="I222" s="89"/>
      <c r="J222" s="89"/>
      <c r="K222" s="89">
        <v>3</v>
      </c>
      <c r="L222" s="89"/>
      <c r="M222" s="89"/>
      <c r="N222" s="89"/>
      <c r="O222" s="89"/>
      <c r="P222" s="89">
        <v>4</v>
      </c>
      <c r="Q222" s="89"/>
      <c r="R222" s="89"/>
      <c r="S222" s="89"/>
      <c r="T222" s="89"/>
      <c r="U222" s="89"/>
      <c r="V222" s="89">
        <v>5</v>
      </c>
      <c r="W222" s="89"/>
      <c r="X222" s="89"/>
      <c r="Y222" s="89"/>
      <c r="Z222" s="89"/>
      <c r="AA222" s="89"/>
      <c r="AB222" s="89"/>
      <c r="AC222" s="89"/>
      <c r="AD222" s="32"/>
    </row>
    <row r="223" spans="2:31" s="22" customFormat="1" ht="15.75" customHeight="1"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67"/>
      <c r="AE223" s="68"/>
    </row>
    <row r="224" spans="2:31" s="22" customFormat="1" ht="15.75" customHeight="1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32"/>
    </row>
    <row r="225" spans="1:31" s="22" customFormat="1" ht="15.75" customHeight="1">
      <c r="B225" s="12" t="s">
        <v>24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32"/>
    </row>
    <row r="226" spans="1:31" s="22" customFormat="1" ht="15.75" customHeight="1">
      <c r="B226" s="56" t="s">
        <v>10</v>
      </c>
      <c r="C226" s="89" t="s">
        <v>11</v>
      </c>
      <c r="D226" s="89"/>
      <c r="E226" s="89"/>
      <c r="F226" s="89"/>
      <c r="G226" s="89" t="s">
        <v>12</v>
      </c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 t="s">
        <v>9</v>
      </c>
      <c r="V226" s="89"/>
      <c r="W226" s="89"/>
      <c r="X226" s="89"/>
      <c r="Y226" s="89"/>
      <c r="Z226" s="89"/>
      <c r="AA226" s="89"/>
      <c r="AB226" s="89"/>
      <c r="AC226" s="89"/>
      <c r="AD226" s="32"/>
    </row>
    <row r="227" spans="1:31" s="22" customFormat="1" ht="15.75" customHeight="1">
      <c r="B227" s="56">
        <v>1</v>
      </c>
      <c r="C227" s="89">
        <v>2</v>
      </c>
      <c r="D227" s="89"/>
      <c r="E227" s="89"/>
      <c r="F227" s="89"/>
      <c r="G227" s="89">
        <v>3</v>
      </c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>
        <v>4</v>
      </c>
      <c r="V227" s="89"/>
      <c r="W227" s="89"/>
      <c r="X227" s="89"/>
      <c r="Y227" s="89"/>
      <c r="Z227" s="89"/>
      <c r="AA227" s="89"/>
      <c r="AB227" s="89"/>
      <c r="AC227" s="89"/>
      <c r="AD227" s="32"/>
    </row>
    <row r="228" spans="1:31" s="36" customFormat="1" ht="15.75" customHeight="1">
      <c r="A228" s="22"/>
      <c r="B228" s="66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62"/>
      <c r="AE228" s="63"/>
    </row>
    <row r="229" spans="1:31" s="36" customFormat="1" ht="15.75" customHeight="1">
      <c r="A229" s="22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35"/>
      <c r="AE229" s="37"/>
    </row>
    <row r="230" spans="1:31" s="36" customFormat="1" ht="15.75" customHeight="1">
      <c r="A230" s="22"/>
      <c r="B230" s="116" t="s">
        <v>79</v>
      </c>
      <c r="C230" s="116"/>
      <c r="D230" s="116"/>
      <c r="E230" s="116"/>
      <c r="F230" s="116"/>
      <c r="G230" s="116"/>
      <c r="H230" s="116"/>
      <c r="I230" s="121" t="s">
        <v>104</v>
      </c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35"/>
      <c r="AE230" s="49"/>
    </row>
    <row r="231" spans="1:31" s="36" customFormat="1" ht="15.75" customHeight="1">
      <c r="A231" s="22"/>
      <c r="B231" s="41"/>
      <c r="C231" s="41"/>
      <c r="D231" s="41"/>
      <c r="E231" s="41"/>
      <c r="F231" s="41"/>
      <c r="G231" s="41"/>
      <c r="H231" s="41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</row>
    <row r="232" spans="1:31" s="36" customFormat="1" ht="15.75" customHeight="1">
      <c r="A232" s="22"/>
      <c r="B232" s="98" t="s">
        <v>25</v>
      </c>
      <c r="C232" s="99"/>
      <c r="D232" s="84" t="s">
        <v>32</v>
      </c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115"/>
      <c r="P232" s="84" t="s">
        <v>33</v>
      </c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98" t="s">
        <v>0</v>
      </c>
      <c r="AB232" s="99"/>
      <c r="AC232" s="104"/>
      <c r="AD232" s="43"/>
      <c r="AE232" s="43"/>
    </row>
    <row r="233" spans="1:31" s="36" customFormat="1" ht="16.5" customHeight="1">
      <c r="A233" s="22"/>
      <c r="B233" s="100"/>
      <c r="C233" s="101"/>
      <c r="D233" s="98" t="s">
        <v>26</v>
      </c>
      <c r="E233" s="84" t="s">
        <v>27</v>
      </c>
      <c r="F233" s="85"/>
      <c r="G233" s="85"/>
      <c r="H233" s="85"/>
      <c r="I233" s="85"/>
      <c r="J233" s="93" t="s">
        <v>31</v>
      </c>
      <c r="K233" s="93"/>
      <c r="L233" s="93"/>
      <c r="M233" s="93"/>
      <c r="N233" s="93" t="s">
        <v>80</v>
      </c>
      <c r="O233" s="93" t="s">
        <v>81</v>
      </c>
      <c r="P233" s="84" t="s">
        <v>27</v>
      </c>
      <c r="Q233" s="85"/>
      <c r="R233" s="85"/>
      <c r="S233" s="85"/>
      <c r="T233" s="85"/>
      <c r="U233" s="85"/>
      <c r="V233" s="84" t="s">
        <v>31</v>
      </c>
      <c r="W233" s="85"/>
      <c r="X233" s="85"/>
      <c r="Y233" s="85"/>
      <c r="Z233" s="85"/>
      <c r="AA233" s="100"/>
      <c r="AB233" s="101"/>
      <c r="AC233" s="105"/>
      <c r="AD233" s="43"/>
      <c r="AE233" s="43"/>
    </row>
    <row r="234" spans="1:31" s="36" customFormat="1" ht="57" customHeight="1">
      <c r="A234" s="22"/>
      <c r="B234" s="102"/>
      <c r="C234" s="103"/>
      <c r="D234" s="102"/>
      <c r="E234" s="57" t="s">
        <v>28</v>
      </c>
      <c r="F234" s="84" t="s">
        <v>29</v>
      </c>
      <c r="G234" s="115"/>
      <c r="H234" s="84" t="s">
        <v>30</v>
      </c>
      <c r="I234" s="115"/>
      <c r="J234" s="50" t="s">
        <v>29</v>
      </c>
      <c r="K234" s="93" t="s">
        <v>3</v>
      </c>
      <c r="L234" s="93"/>
      <c r="M234" s="93"/>
      <c r="N234" s="93"/>
      <c r="O234" s="93"/>
      <c r="P234" s="84" t="s">
        <v>28</v>
      </c>
      <c r="Q234" s="85"/>
      <c r="R234" s="85"/>
      <c r="S234" s="84" t="s">
        <v>29</v>
      </c>
      <c r="T234" s="85"/>
      <c r="U234" s="57" t="s">
        <v>30</v>
      </c>
      <c r="V234" s="84" t="s">
        <v>29</v>
      </c>
      <c r="W234" s="85"/>
      <c r="X234" s="84" t="s">
        <v>3</v>
      </c>
      <c r="Y234" s="85"/>
      <c r="Z234" s="85"/>
      <c r="AA234" s="102"/>
      <c r="AB234" s="103"/>
      <c r="AC234" s="106"/>
      <c r="AD234" s="43"/>
      <c r="AE234" s="43"/>
    </row>
    <row r="235" spans="1:31" s="36" customFormat="1" ht="15.75" customHeight="1">
      <c r="A235" s="22"/>
      <c r="B235" s="93">
        <v>1</v>
      </c>
      <c r="C235" s="93"/>
      <c r="D235" s="50">
        <v>2</v>
      </c>
      <c r="E235" s="50">
        <v>3</v>
      </c>
      <c r="F235" s="93">
        <v>4</v>
      </c>
      <c r="G235" s="93"/>
      <c r="H235" s="93">
        <v>5</v>
      </c>
      <c r="I235" s="93"/>
      <c r="J235" s="50">
        <v>6</v>
      </c>
      <c r="K235" s="93">
        <v>7</v>
      </c>
      <c r="L235" s="93"/>
      <c r="M235" s="93"/>
      <c r="N235" s="50">
        <v>8</v>
      </c>
      <c r="O235" s="50">
        <v>9</v>
      </c>
      <c r="P235" s="84">
        <v>10</v>
      </c>
      <c r="Q235" s="85"/>
      <c r="R235" s="85"/>
      <c r="S235" s="84">
        <v>11</v>
      </c>
      <c r="T235" s="85"/>
      <c r="U235" s="57">
        <v>12</v>
      </c>
      <c r="V235" s="84">
        <v>13</v>
      </c>
      <c r="W235" s="85"/>
      <c r="X235" s="84">
        <v>14</v>
      </c>
      <c r="Y235" s="85"/>
      <c r="Z235" s="85"/>
      <c r="AA235" s="84">
        <v>15</v>
      </c>
      <c r="AB235" s="85"/>
      <c r="AC235" s="115"/>
      <c r="AD235" s="43"/>
      <c r="AE235" s="43"/>
    </row>
    <row r="236" spans="1:31" s="36" customFormat="1" ht="59.25" customHeight="1">
      <c r="A236" s="22"/>
      <c r="B236" s="111" t="s">
        <v>34</v>
      </c>
      <c r="C236" s="112"/>
      <c r="D236" s="57" t="s">
        <v>1</v>
      </c>
      <c r="E236" s="57" t="s">
        <v>1</v>
      </c>
      <c r="F236" s="84" t="s">
        <v>1</v>
      </c>
      <c r="G236" s="115"/>
      <c r="H236" s="84" t="s">
        <v>1</v>
      </c>
      <c r="I236" s="115"/>
      <c r="J236" s="57" t="s">
        <v>1</v>
      </c>
      <c r="K236" s="93" t="s">
        <v>1</v>
      </c>
      <c r="L236" s="93"/>
      <c r="M236" s="93"/>
      <c r="N236" s="50" t="s">
        <v>1</v>
      </c>
      <c r="O236" s="50" t="s">
        <v>1</v>
      </c>
      <c r="P236" s="86">
        <v>0</v>
      </c>
      <c r="Q236" s="87"/>
      <c r="R236" s="87"/>
      <c r="S236" s="86">
        <v>0</v>
      </c>
      <c r="T236" s="87"/>
      <c r="U236" s="59">
        <v>0</v>
      </c>
      <c r="V236" s="86">
        <v>0</v>
      </c>
      <c r="W236" s="87"/>
      <c r="X236" s="86">
        <v>0</v>
      </c>
      <c r="Y236" s="87"/>
      <c r="Z236" s="87"/>
      <c r="AA236" s="157"/>
      <c r="AB236" s="158"/>
      <c r="AC236" s="159"/>
      <c r="AD236" s="44"/>
      <c r="AE236" s="44"/>
    </row>
    <row r="237" spans="1:31" s="36" customFormat="1" ht="25.5" customHeight="1">
      <c r="A237" s="22"/>
      <c r="B237" s="111" t="s">
        <v>82</v>
      </c>
      <c r="C237" s="112"/>
      <c r="D237" s="57" t="s">
        <v>83</v>
      </c>
      <c r="E237" s="59">
        <v>0</v>
      </c>
      <c r="F237" s="86">
        <v>0</v>
      </c>
      <c r="G237" s="122"/>
      <c r="H237" s="86">
        <v>0</v>
      </c>
      <c r="I237" s="122"/>
      <c r="J237" s="59">
        <v>0</v>
      </c>
      <c r="K237" s="86">
        <v>0</v>
      </c>
      <c r="L237" s="87"/>
      <c r="M237" s="87"/>
      <c r="N237" s="53">
        <f>IF($AC$3="я",ROUND(E237*0.05,0),0)</f>
        <v>0</v>
      </c>
      <c r="O237" s="53">
        <f>IF($AC$3="я",IF(AND(E237-J237&gt;=-N237,E237-J237&lt;=N237),0,IF(E237-J237&lt;-N237,(J237-(E237+N237)),(J237-(E237-N237)))),0)</f>
        <v>0</v>
      </c>
      <c r="P237" s="84" t="s">
        <v>1</v>
      </c>
      <c r="Q237" s="85"/>
      <c r="R237" s="85"/>
      <c r="S237" s="84" t="s">
        <v>1</v>
      </c>
      <c r="T237" s="85"/>
      <c r="U237" s="57" t="s">
        <v>1</v>
      </c>
      <c r="V237" s="84" t="s">
        <v>1</v>
      </c>
      <c r="W237" s="85"/>
      <c r="X237" s="84" t="s">
        <v>1</v>
      </c>
      <c r="Y237" s="85"/>
      <c r="Z237" s="85"/>
      <c r="AA237" s="156"/>
      <c r="AB237" s="156"/>
      <c r="AC237" s="156"/>
      <c r="AD237" s="45"/>
      <c r="AE237" s="45"/>
    </row>
    <row r="238" spans="1:31" s="36" customFormat="1" ht="15.75" customHeight="1">
      <c r="A238" s="22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54"/>
      <c r="AE238" s="46"/>
    </row>
    <row r="239" spans="1:31" s="36" customFormat="1" ht="15.75" customHeight="1">
      <c r="A239" s="22"/>
      <c r="B239" s="47" t="s">
        <v>84</v>
      </c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54"/>
      <c r="AE239" s="46"/>
    </row>
    <row r="240" spans="1:31" s="36" customFormat="1" ht="15.75" customHeight="1">
      <c r="A240" s="22"/>
      <c r="B240" s="117" t="s">
        <v>19</v>
      </c>
      <c r="C240" s="117"/>
      <c r="D240" s="117"/>
      <c r="E240" s="117"/>
      <c r="F240" s="117"/>
      <c r="G240" s="117" t="s">
        <v>6</v>
      </c>
      <c r="H240" s="117"/>
      <c r="I240" s="117"/>
      <c r="J240" s="117"/>
      <c r="K240" s="117"/>
      <c r="L240" s="117"/>
      <c r="M240" s="117"/>
      <c r="N240" s="120" t="s">
        <v>7</v>
      </c>
      <c r="O240" s="118"/>
      <c r="P240" s="118"/>
      <c r="Q240" s="118"/>
      <c r="R240" s="118"/>
      <c r="S240" s="118"/>
      <c r="T240" s="117" t="s">
        <v>8</v>
      </c>
      <c r="U240" s="117"/>
      <c r="V240" s="117"/>
      <c r="W240" s="117"/>
      <c r="X240" s="117"/>
      <c r="Y240" s="117" t="s">
        <v>9</v>
      </c>
      <c r="Z240" s="117"/>
      <c r="AA240" s="117"/>
      <c r="AB240" s="117"/>
      <c r="AC240" s="117"/>
      <c r="AD240" s="43"/>
      <c r="AE240" s="43"/>
    </row>
    <row r="241" spans="1:31" s="36" customFormat="1" ht="15.75" customHeight="1">
      <c r="A241" s="22"/>
      <c r="B241" s="117">
        <v>1</v>
      </c>
      <c r="C241" s="117"/>
      <c r="D241" s="117"/>
      <c r="E241" s="117"/>
      <c r="F241" s="117"/>
      <c r="G241" s="118">
        <v>2</v>
      </c>
      <c r="H241" s="118"/>
      <c r="I241" s="118"/>
      <c r="J241" s="118"/>
      <c r="K241" s="118"/>
      <c r="L241" s="118"/>
      <c r="M241" s="119"/>
      <c r="N241" s="120">
        <v>3</v>
      </c>
      <c r="O241" s="118"/>
      <c r="P241" s="118"/>
      <c r="Q241" s="118"/>
      <c r="R241" s="118"/>
      <c r="S241" s="118"/>
      <c r="T241" s="117">
        <v>4</v>
      </c>
      <c r="U241" s="117"/>
      <c r="V241" s="117"/>
      <c r="W241" s="117"/>
      <c r="X241" s="117"/>
      <c r="Y241" s="117">
        <v>5</v>
      </c>
      <c r="Z241" s="117"/>
      <c r="AA241" s="117"/>
      <c r="AB241" s="117"/>
      <c r="AC241" s="117"/>
      <c r="AD241" s="43"/>
      <c r="AE241" s="43"/>
    </row>
    <row r="242" spans="1:31" s="36" customFormat="1" ht="15.75" customHeight="1">
      <c r="A242" s="22"/>
      <c r="B242" s="128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30"/>
      <c r="N242" s="131"/>
      <c r="O242" s="132"/>
      <c r="P242" s="132"/>
      <c r="Q242" s="132"/>
      <c r="R242" s="132"/>
      <c r="S242" s="132"/>
      <c r="T242" s="128"/>
      <c r="U242" s="129"/>
      <c r="V242" s="129"/>
      <c r="W242" s="129"/>
      <c r="X242" s="130"/>
      <c r="Y242" s="127"/>
      <c r="Z242" s="127"/>
      <c r="AA242" s="127"/>
      <c r="AB242" s="127"/>
      <c r="AC242" s="127"/>
      <c r="AD242" s="65"/>
      <c r="AE242" s="65"/>
    </row>
    <row r="243" spans="1:31" s="36" customFormat="1" ht="15.75" customHeight="1">
      <c r="A243" s="22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55"/>
      <c r="AE243" s="48"/>
    </row>
    <row r="244" spans="1:31" s="36" customFormat="1" ht="15.75" customHeight="1">
      <c r="A244" s="22"/>
      <c r="B244" s="47" t="s">
        <v>85</v>
      </c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54"/>
      <c r="AE244" s="46"/>
    </row>
    <row r="245" spans="1:31" s="36" customFormat="1" ht="15.75" customHeight="1">
      <c r="A245" s="22"/>
      <c r="B245" s="58" t="s">
        <v>10</v>
      </c>
      <c r="C245" s="117" t="s">
        <v>11</v>
      </c>
      <c r="D245" s="117"/>
      <c r="E245" s="117"/>
      <c r="F245" s="117"/>
      <c r="G245" s="117" t="s">
        <v>95</v>
      </c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 t="s">
        <v>9</v>
      </c>
      <c r="X245" s="117"/>
      <c r="Y245" s="117"/>
      <c r="Z245" s="117"/>
      <c r="AA245" s="117"/>
      <c r="AB245" s="117"/>
      <c r="AC245" s="117"/>
      <c r="AD245" s="43"/>
      <c r="AE245" s="43"/>
    </row>
    <row r="246" spans="1:31" s="36" customFormat="1" ht="15.75" customHeight="1">
      <c r="A246" s="22"/>
      <c r="B246" s="58">
        <v>1</v>
      </c>
      <c r="C246" s="117">
        <v>2</v>
      </c>
      <c r="D246" s="117"/>
      <c r="E246" s="117"/>
      <c r="F246" s="117"/>
      <c r="G246" s="117">
        <v>3</v>
      </c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>
        <v>4</v>
      </c>
      <c r="X246" s="117"/>
      <c r="Y246" s="117"/>
      <c r="Z246" s="117"/>
      <c r="AA246" s="117"/>
      <c r="AB246" s="117"/>
      <c r="AC246" s="117"/>
      <c r="AD246" s="43"/>
      <c r="AE246" s="43"/>
    </row>
    <row r="247" spans="1:31" s="36" customFormat="1" ht="15.75" customHeight="1">
      <c r="A247" s="22"/>
      <c r="B247" s="61"/>
      <c r="C247" s="123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5"/>
      <c r="W247" s="126"/>
      <c r="X247" s="126"/>
      <c r="Y247" s="126"/>
      <c r="Z247" s="126"/>
      <c r="AA247" s="126"/>
      <c r="AB247" s="126"/>
      <c r="AC247" s="126"/>
      <c r="AD247" s="64"/>
      <c r="AE247" s="63"/>
    </row>
    <row r="248" spans="1:31" s="36" customFormat="1" ht="15.75" customHeight="1">
      <c r="A248" s="22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35"/>
      <c r="AE248" s="37"/>
    </row>
    <row r="249" spans="1:31" s="36" customFormat="1" ht="15.75" customHeight="1">
      <c r="A249" s="22"/>
      <c r="B249" s="116" t="s">
        <v>79</v>
      </c>
      <c r="C249" s="116"/>
      <c r="D249" s="116"/>
      <c r="E249" s="116"/>
      <c r="F249" s="116"/>
      <c r="G249" s="116"/>
      <c r="H249" s="116"/>
      <c r="I249" s="121" t="s">
        <v>105</v>
      </c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35"/>
      <c r="AE249" s="37"/>
    </row>
    <row r="250" spans="1:31" s="36" customFormat="1" ht="15.75" customHeight="1">
      <c r="A250" s="22"/>
      <c r="B250" s="41"/>
      <c r="C250" s="41"/>
      <c r="D250" s="41"/>
      <c r="E250" s="41"/>
      <c r="F250" s="41"/>
      <c r="G250" s="41"/>
      <c r="H250" s="41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35"/>
      <c r="AE250" s="37"/>
    </row>
    <row r="251" spans="1:31" s="36" customFormat="1" ht="15.75" customHeight="1">
      <c r="A251" s="22"/>
      <c r="B251" s="98" t="s">
        <v>25</v>
      </c>
      <c r="C251" s="99"/>
      <c r="D251" s="84" t="s">
        <v>32</v>
      </c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115"/>
      <c r="P251" s="84" t="s">
        <v>33</v>
      </c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98" t="s">
        <v>0</v>
      </c>
      <c r="AB251" s="99"/>
      <c r="AC251" s="104"/>
      <c r="AD251" s="35"/>
      <c r="AE251" s="37"/>
    </row>
    <row r="252" spans="1:31" s="36" customFormat="1" ht="15.75" customHeight="1">
      <c r="A252" s="22"/>
      <c r="B252" s="100"/>
      <c r="C252" s="101"/>
      <c r="D252" s="98" t="s">
        <v>26</v>
      </c>
      <c r="E252" s="84" t="s">
        <v>27</v>
      </c>
      <c r="F252" s="85"/>
      <c r="G252" s="85"/>
      <c r="H252" s="85"/>
      <c r="I252" s="85"/>
      <c r="J252" s="93" t="s">
        <v>31</v>
      </c>
      <c r="K252" s="93"/>
      <c r="L252" s="93"/>
      <c r="M252" s="93"/>
      <c r="N252" s="93" t="s">
        <v>80</v>
      </c>
      <c r="O252" s="93" t="s">
        <v>81</v>
      </c>
      <c r="P252" s="84" t="s">
        <v>27</v>
      </c>
      <c r="Q252" s="85"/>
      <c r="R252" s="85"/>
      <c r="S252" s="85"/>
      <c r="T252" s="85"/>
      <c r="U252" s="85"/>
      <c r="V252" s="84" t="s">
        <v>31</v>
      </c>
      <c r="W252" s="85"/>
      <c r="X252" s="85"/>
      <c r="Y252" s="85"/>
      <c r="Z252" s="85"/>
      <c r="AA252" s="100"/>
      <c r="AB252" s="101"/>
      <c r="AC252" s="105"/>
      <c r="AD252" s="35"/>
      <c r="AE252" s="37"/>
    </row>
    <row r="253" spans="1:31" s="36" customFormat="1" ht="51.75" customHeight="1">
      <c r="A253" s="22"/>
      <c r="B253" s="102"/>
      <c r="C253" s="103"/>
      <c r="D253" s="102"/>
      <c r="E253" s="57" t="s">
        <v>28</v>
      </c>
      <c r="F253" s="84" t="s">
        <v>29</v>
      </c>
      <c r="G253" s="115"/>
      <c r="H253" s="84" t="s">
        <v>30</v>
      </c>
      <c r="I253" s="115"/>
      <c r="J253" s="50" t="s">
        <v>29</v>
      </c>
      <c r="K253" s="93" t="s">
        <v>3</v>
      </c>
      <c r="L253" s="93"/>
      <c r="M253" s="93"/>
      <c r="N253" s="93"/>
      <c r="O253" s="93"/>
      <c r="P253" s="84" t="s">
        <v>28</v>
      </c>
      <c r="Q253" s="85"/>
      <c r="R253" s="85"/>
      <c r="S253" s="84" t="s">
        <v>29</v>
      </c>
      <c r="T253" s="85"/>
      <c r="U253" s="57" t="s">
        <v>30</v>
      </c>
      <c r="V253" s="84" t="s">
        <v>29</v>
      </c>
      <c r="W253" s="85"/>
      <c r="X253" s="84" t="s">
        <v>3</v>
      </c>
      <c r="Y253" s="85"/>
      <c r="Z253" s="85"/>
      <c r="AA253" s="102"/>
      <c r="AB253" s="103"/>
      <c r="AC253" s="106"/>
      <c r="AD253" s="35"/>
      <c r="AE253" s="37"/>
    </row>
    <row r="254" spans="1:31" s="36" customFormat="1" ht="15.75" customHeight="1">
      <c r="A254" s="22"/>
      <c r="B254" s="93">
        <v>1</v>
      </c>
      <c r="C254" s="93"/>
      <c r="D254" s="50">
        <v>2</v>
      </c>
      <c r="E254" s="50">
        <v>3</v>
      </c>
      <c r="F254" s="93">
        <v>4</v>
      </c>
      <c r="G254" s="93"/>
      <c r="H254" s="93">
        <v>5</v>
      </c>
      <c r="I254" s="93"/>
      <c r="J254" s="50">
        <v>6</v>
      </c>
      <c r="K254" s="93">
        <v>7</v>
      </c>
      <c r="L254" s="93"/>
      <c r="M254" s="93"/>
      <c r="N254" s="50">
        <v>8</v>
      </c>
      <c r="O254" s="50">
        <v>9</v>
      </c>
      <c r="P254" s="84">
        <v>10</v>
      </c>
      <c r="Q254" s="85"/>
      <c r="R254" s="85"/>
      <c r="S254" s="84">
        <v>11</v>
      </c>
      <c r="T254" s="85"/>
      <c r="U254" s="57">
        <v>12</v>
      </c>
      <c r="V254" s="84">
        <v>13</v>
      </c>
      <c r="W254" s="85"/>
      <c r="X254" s="84">
        <v>14</v>
      </c>
      <c r="Y254" s="85"/>
      <c r="Z254" s="85"/>
      <c r="AA254" s="84">
        <v>15</v>
      </c>
      <c r="AB254" s="85"/>
      <c r="AC254" s="115"/>
      <c r="AD254" s="35"/>
      <c r="AE254" s="37"/>
    </row>
    <row r="255" spans="1:31" s="36" customFormat="1" ht="15.75" customHeight="1">
      <c r="A255" s="22"/>
      <c r="B255" s="111" t="s">
        <v>34</v>
      </c>
      <c r="C255" s="112"/>
      <c r="D255" s="57" t="s">
        <v>1</v>
      </c>
      <c r="E255" s="57" t="s">
        <v>1</v>
      </c>
      <c r="F255" s="84" t="s">
        <v>1</v>
      </c>
      <c r="G255" s="115"/>
      <c r="H255" s="84" t="s">
        <v>1</v>
      </c>
      <c r="I255" s="115"/>
      <c r="J255" s="57" t="s">
        <v>1</v>
      </c>
      <c r="K255" s="93" t="s">
        <v>1</v>
      </c>
      <c r="L255" s="93"/>
      <c r="M255" s="93"/>
      <c r="N255" s="50" t="s">
        <v>1</v>
      </c>
      <c r="O255" s="50" t="s">
        <v>1</v>
      </c>
      <c r="P255" s="86">
        <v>0</v>
      </c>
      <c r="Q255" s="87"/>
      <c r="R255" s="87"/>
      <c r="S255" s="86">
        <v>0</v>
      </c>
      <c r="T255" s="87"/>
      <c r="U255" s="59">
        <v>0</v>
      </c>
      <c r="V255" s="86">
        <v>0</v>
      </c>
      <c r="W255" s="87"/>
      <c r="X255" s="86">
        <v>0</v>
      </c>
      <c r="Y255" s="87"/>
      <c r="Z255" s="87"/>
      <c r="AA255" s="157"/>
      <c r="AB255" s="158"/>
      <c r="AC255" s="159"/>
      <c r="AD255" s="35"/>
      <c r="AE255" s="37"/>
    </row>
    <row r="256" spans="1:31" s="36" customFormat="1" ht="15.75" customHeight="1">
      <c r="A256" s="22"/>
      <c r="B256" s="111" t="s">
        <v>82</v>
      </c>
      <c r="C256" s="112"/>
      <c r="D256" s="57" t="s">
        <v>83</v>
      </c>
      <c r="E256" s="59">
        <v>0</v>
      </c>
      <c r="F256" s="86">
        <v>0</v>
      </c>
      <c r="G256" s="122"/>
      <c r="H256" s="86">
        <v>0</v>
      </c>
      <c r="I256" s="122"/>
      <c r="J256" s="59">
        <v>0</v>
      </c>
      <c r="K256" s="86">
        <v>0</v>
      </c>
      <c r="L256" s="87"/>
      <c r="M256" s="87"/>
      <c r="N256" s="53">
        <f>IF($AC$3="я",ROUND(E256*0.05,0),0)</f>
        <v>0</v>
      </c>
      <c r="O256" s="53">
        <f>IF($AC$3="я",IF(AND(E256-J256&gt;=-N256,E256-J256&lt;=N256),0,IF(E256-J256&lt;-N256,(J256-(E256+N256)),(J256-(E256-N256)))),0)</f>
        <v>0</v>
      </c>
      <c r="P256" s="84" t="s">
        <v>1</v>
      </c>
      <c r="Q256" s="85"/>
      <c r="R256" s="85"/>
      <c r="S256" s="84" t="s">
        <v>1</v>
      </c>
      <c r="T256" s="85"/>
      <c r="U256" s="57" t="s">
        <v>1</v>
      </c>
      <c r="V256" s="84" t="s">
        <v>1</v>
      </c>
      <c r="W256" s="85"/>
      <c r="X256" s="84" t="s">
        <v>1</v>
      </c>
      <c r="Y256" s="85"/>
      <c r="Z256" s="85"/>
      <c r="AA256" s="156"/>
      <c r="AB256" s="156"/>
      <c r="AC256" s="156"/>
      <c r="AD256" s="35"/>
      <c r="AE256" s="37"/>
    </row>
    <row r="257" spans="1:31" s="36" customFormat="1" ht="15.75" customHeight="1">
      <c r="A257" s="22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35"/>
      <c r="AE257" s="37"/>
    </row>
    <row r="258" spans="1:31" s="36" customFormat="1" ht="15.75" customHeight="1">
      <c r="A258" s="22"/>
      <c r="B258" s="47" t="s">
        <v>84</v>
      </c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35"/>
      <c r="AE258" s="37"/>
    </row>
    <row r="259" spans="1:31" s="36" customFormat="1" ht="15.75" customHeight="1">
      <c r="A259" s="22"/>
      <c r="B259" s="117" t="s">
        <v>19</v>
      </c>
      <c r="C259" s="117"/>
      <c r="D259" s="117"/>
      <c r="E259" s="117"/>
      <c r="F259" s="117"/>
      <c r="G259" s="117" t="s">
        <v>6</v>
      </c>
      <c r="H259" s="117"/>
      <c r="I259" s="117"/>
      <c r="J259" s="117"/>
      <c r="K259" s="117"/>
      <c r="L259" s="117"/>
      <c r="M259" s="117"/>
      <c r="N259" s="120" t="s">
        <v>7</v>
      </c>
      <c r="O259" s="118"/>
      <c r="P259" s="118"/>
      <c r="Q259" s="118"/>
      <c r="R259" s="118"/>
      <c r="S259" s="118"/>
      <c r="T259" s="117" t="s">
        <v>8</v>
      </c>
      <c r="U259" s="117"/>
      <c r="V259" s="117"/>
      <c r="W259" s="117"/>
      <c r="X259" s="117"/>
      <c r="Y259" s="117" t="s">
        <v>9</v>
      </c>
      <c r="Z259" s="117"/>
      <c r="AA259" s="117"/>
      <c r="AB259" s="117"/>
      <c r="AC259" s="117"/>
      <c r="AD259" s="35"/>
      <c r="AE259" s="37"/>
    </row>
    <row r="260" spans="1:31" s="36" customFormat="1" ht="15.75" customHeight="1">
      <c r="A260" s="22"/>
      <c r="B260" s="117">
        <v>1</v>
      </c>
      <c r="C260" s="117"/>
      <c r="D260" s="117"/>
      <c r="E260" s="117"/>
      <c r="F260" s="117"/>
      <c r="G260" s="118">
        <v>2</v>
      </c>
      <c r="H260" s="118"/>
      <c r="I260" s="118"/>
      <c r="J260" s="118"/>
      <c r="K260" s="118"/>
      <c r="L260" s="118"/>
      <c r="M260" s="119"/>
      <c r="N260" s="120">
        <v>3</v>
      </c>
      <c r="O260" s="118"/>
      <c r="P260" s="118"/>
      <c r="Q260" s="118"/>
      <c r="R260" s="118"/>
      <c r="S260" s="118"/>
      <c r="T260" s="117">
        <v>4</v>
      </c>
      <c r="U260" s="117"/>
      <c r="V260" s="117"/>
      <c r="W260" s="117"/>
      <c r="X260" s="117"/>
      <c r="Y260" s="117">
        <v>5</v>
      </c>
      <c r="Z260" s="117"/>
      <c r="AA260" s="117"/>
      <c r="AB260" s="117"/>
      <c r="AC260" s="117"/>
      <c r="AD260" s="35"/>
      <c r="AE260" s="37"/>
    </row>
    <row r="261" spans="1:31" s="36" customFormat="1" ht="15.75" customHeight="1">
      <c r="A261" s="22"/>
      <c r="B261" s="160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2"/>
      <c r="N261" s="163"/>
      <c r="O261" s="164"/>
      <c r="P261" s="164"/>
      <c r="Q261" s="164"/>
      <c r="R261" s="164"/>
      <c r="S261" s="164"/>
      <c r="T261" s="160"/>
      <c r="U261" s="161"/>
      <c r="V261" s="161"/>
      <c r="W261" s="161"/>
      <c r="X261" s="162"/>
      <c r="Y261" s="165"/>
      <c r="Z261" s="165"/>
      <c r="AA261" s="165"/>
      <c r="AB261" s="165"/>
      <c r="AC261" s="165"/>
      <c r="AD261" s="62"/>
      <c r="AE261" s="63"/>
    </row>
    <row r="262" spans="1:31" s="36" customFormat="1" ht="15.75" customHeight="1">
      <c r="A262" s="22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35"/>
      <c r="AE262" s="37"/>
    </row>
    <row r="263" spans="1:31" s="36" customFormat="1" ht="15.75" customHeight="1">
      <c r="A263" s="22"/>
      <c r="B263" s="47" t="s">
        <v>85</v>
      </c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35"/>
      <c r="AE263" s="37"/>
    </row>
    <row r="264" spans="1:31" s="36" customFormat="1" ht="15.75" customHeight="1">
      <c r="A264" s="22"/>
      <c r="B264" s="58" t="s">
        <v>10</v>
      </c>
      <c r="C264" s="117" t="s">
        <v>11</v>
      </c>
      <c r="D264" s="117"/>
      <c r="E264" s="117"/>
      <c r="F264" s="117"/>
      <c r="G264" s="117" t="s">
        <v>95</v>
      </c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 t="s">
        <v>9</v>
      </c>
      <c r="X264" s="117"/>
      <c r="Y264" s="117"/>
      <c r="Z264" s="117"/>
      <c r="AA264" s="117"/>
      <c r="AB264" s="117"/>
      <c r="AC264" s="117"/>
      <c r="AD264" s="35"/>
      <c r="AE264" s="37"/>
    </row>
    <row r="265" spans="1:31" s="36" customFormat="1" ht="15.75" customHeight="1">
      <c r="A265" s="22"/>
      <c r="B265" s="58">
        <v>1</v>
      </c>
      <c r="C265" s="117">
        <v>2</v>
      </c>
      <c r="D265" s="117"/>
      <c r="E265" s="117"/>
      <c r="F265" s="117"/>
      <c r="G265" s="117">
        <v>3</v>
      </c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>
        <v>4</v>
      </c>
      <c r="X265" s="117"/>
      <c r="Y265" s="117"/>
      <c r="Z265" s="117"/>
      <c r="AA265" s="117"/>
      <c r="AB265" s="117"/>
      <c r="AC265" s="117"/>
      <c r="AD265" s="35"/>
      <c r="AE265" s="37"/>
    </row>
    <row r="266" spans="1:31" s="36" customFormat="1" ht="15.75" customHeight="1">
      <c r="A266" s="22"/>
      <c r="B266" s="61"/>
      <c r="C266" s="123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5"/>
      <c r="W266" s="126"/>
      <c r="X266" s="126"/>
      <c r="Y266" s="126"/>
      <c r="Z266" s="126"/>
      <c r="AA266" s="126"/>
      <c r="AB266" s="126"/>
      <c r="AC266" s="126"/>
      <c r="AD266" s="62"/>
      <c r="AE266" s="63"/>
    </row>
    <row r="267" spans="1:31" s="36" customFormat="1" ht="15.75" customHeight="1">
      <c r="A267" s="22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35"/>
      <c r="AE267" s="37"/>
    </row>
    <row r="268" spans="1:31" s="22" customFormat="1" ht="15.7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32"/>
    </row>
    <row r="269" spans="1:31" s="22" customFormat="1" ht="15.75" customHeight="1">
      <c r="B269" s="152" t="s">
        <v>86</v>
      </c>
      <c r="C269" s="152"/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  <c r="AA269" s="152"/>
      <c r="AB269" s="152"/>
      <c r="AC269" s="152"/>
      <c r="AD269" s="32"/>
    </row>
    <row r="270" spans="1:31" s="22" customFormat="1" ht="15.75" customHeight="1">
      <c r="B270" s="38"/>
      <c r="C270" s="38"/>
      <c r="D270" s="38"/>
      <c r="E270" s="38"/>
      <c r="F270" s="38"/>
      <c r="G270" s="38"/>
      <c r="H270" s="38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2"/>
    </row>
    <row r="271" spans="1:31" s="22" customFormat="1" ht="15.75" customHeight="1">
      <c r="B271" s="148" t="s">
        <v>77</v>
      </c>
      <c r="C271" s="149"/>
      <c r="D271" s="149"/>
      <c r="E271" s="149"/>
      <c r="F271" s="153" t="s">
        <v>101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48" t="s">
        <v>0</v>
      </c>
      <c r="AA271" s="149"/>
      <c r="AB271" s="149"/>
      <c r="AC271" s="154"/>
      <c r="AD271" s="32"/>
    </row>
    <row r="272" spans="1:31" s="22" customFormat="1" ht="15.75" customHeight="1">
      <c r="B272" s="150"/>
      <c r="C272" s="151"/>
      <c r="D272" s="151"/>
      <c r="E272" s="151"/>
      <c r="F272" s="153" t="s">
        <v>96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 t="s">
        <v>78</v>
      </c>
      <c r="R272" s="153"/>
      <c r="S272" s="153"/>
      <c r="T272" s="153"/>
      <c r="U272" s="153"/>
      <c r="V272" s="153"/>
      <c r="W272" s="153"/>
      <c r="X272" s="153"/>
      <c r="Y272" s="153"/>
      <c r="Z272" s="150"/>
      <c r="AA272" s="151"/>
      <c r="AB272" s="151"/>
      <c r="AC272" s="155"/>
      <c r="AD272" s="32"/>
    </row>
    <row r="273" spans="2:30" s="22" customFormat="1" ht="35.25" customHeight="1">
      <c r="B273" s="150"/>
      <c r="C273" s="151"/>
      <c r="D273" s="151"/>
      <c r="E273" s="151"/>
      <c r="F273" s="153" t="s">
        <v>97</v>
      </c>
      <c r="G273" s="153"/>
      <c r="H273" s="153"/>
      <c r="I273" s="153"/>
      <c r="J273" s="153" t="s">
        <v>29</v>
      </c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0"/>
      <c r="AA273" s="151"/>
      <c r="AB273" s="151"/>
      <c r="AC273" s="155"/>
      <c r="AD273" s="32"/>
    </row>
    <row r="274" spans="2:30" s="22" customFormat="1" ht="15.75" customHeight="1">
      <c r="B274" s="144">
        <v>1</v>
      </c>
      <c r="C274" s="145"/>
      <c r="D274" s="145"/>
      <c r="E274" s="145"/>
      <c r="F274" s="153"/>
      <c r="G274" s="153"/>
      <c r="H274" s="153"/>
      <c r="I274" s="153"/>
      <c r="J274" s="144">
        <v>3</v>
      </c>
      <c r="K274" s="145"/>
      <c r="L274" s="145"/>
      <c r="M274" s="145"/>
      <c r="N274" s="145"/>
      <c r="O274" s="145"/>
      <c r="P274" s="146"/>
      <c r="Q274" s="144">
        <v>4</v>
      </c>
      <c r="R274" s="145"/>
      <c r="S274" s="145"/>
      <c r="T274" s="145"/>
      <c r="U274" s="145"/>
      <c r="V274" s="145"/>
      <c r="W274" s="145"/>
      <c r="X274" s="145"/>
      <c r="Y274" s="146"/>
      <c r="Z274" s="144">
        <v>5</v>
      </c>
      <c r="AA274" s="145"/>
      <c r="AB274" s="145"/>
      <c r="AC274" s="146"/>
      <c r="AD274" s="32"/>
    </row>
    <row r="275" spans="2:30" s="22" customFormat="1" ht="79.5" customHeight="1">
      <c r="B275" s="173" t="s">
        <v>90</v>
      </c>
      <c r="C275" s="174"/>
      <c r="D275" s="174"/>
      <c r="E275" s="174"/>
      <c r="F275" s="175"/>
      <c r="G275" s="175"/>
      <c r="H275" s="175"/>
      <c r="I275" s="175"/>
      <c r="J275" s="169">
        <f>J276+J277+J278</f>
        <v>0</v>
      </c>
      <c r="K275" s="167"/>
      <c r="L275" s="167"/>
      <c r="M275" s="167"/>
      <c r="N275" s="167"/>
      <c r="O275" s="167"/>
      <c r="P275" s="167"/>
      <c r="Q275" s="169">
        <f>Q276+Q277+Q278</f>
        <v>0</v>
      </c>
      <c r="R275" s="167"/>
      <c r="S275" s="167"/>
      <c r="T275" s="167"/>
      <c r="U275" s="167"/>
      <c r="V275" s="167"/>
      <c r="W275" s="167"/>
      <c r="X275" s="167"/>
      <c r="Y275" s="168"/>
      <c r="Z275" s="170"/>
      <c r="AA275" s="171"/>
      <c r="AB275" s="171"/>
      <c r="AC275" s="172"/>
      <c r="AD275" s="32"/>
    </row>
    <row r="276" spans="2:30" s="22" customFormat="1" ht="14.25" customHeight="1">
      <c r="B276" s="166" t="s">
        <v>87</v>
      </c>
      <c r="C276" s="166"/>
      <c r="D276" s="166"/>
      <c r="E276" s="166"/>
      <c r="F276" s="167">
        <v>0</v>
      </c>
      <c r="G276" s="167"/>
      <c r="H276" s="167"/>
      <c r="I276" s="168"/>
      <c r="J276" s="169">
        <v>0</v>
      </c>
      <c r="K276" s="167"/>
      <c r="L276" s="167"/>
      <c r="M276" s="167"/>
      <c r="N276" s="167"/>
      <c r="O276" s="167"/>
      <c r="P276" s="167"/>
      <c r="Q276" s="169">
        <v>0</v>
      </c>
      <c r="R276" s="167"/>
      <c r="S276" s="167"/>
      <c r="T276" s="167"/>
      <c r="U276" s="167"/>
      <c r="V276" s="167"/>
      <c r="W276" s="167"/>
      <c r="X276" s="167"/>
      <c r="Y276" s="168"/>
      <c r="Z276" s="170"/>
      <c r="AA276" s="171"/>
      <c r="AB276" s="171"/>
      <c r="AC276" s="172"/>
      <c r="AD276" s="32"/>
    </row>
    <row r="277" spans="2:30" s="22" customFormat="1" ht="14.25" customHeight="1">
      <c r="B277" s="166" t="s">
        <v>88</v>
      </c>
      <c r="C277" s="166"/>
      <c r="D277" s="166"/>
      <c r="E277" s="166"/>
      <c r="F277" s="167">
        <v>0</v>
      </c>
      <c r="G277" s="167"/>
      <c r="H277" s="167"/>
      <c r="I277" s="168"/>
      <c r="J277" s="169">
        <v>0</v>
      </c>
      <c r="K277" s="167"/>
      <c r="L277" s="167"/>
      <c r="M277" s="167"/>
      <c r="N277" s="167"/>
      <c r="O277" s="167"/>
      <c r="P277" s="167"/>
      <c r="Q277" s="169">
        <v>0</v>
      </c>
      <c r="R277" s="167"/>
      <c r="S277" s="167"/>
      <c r="T277" s="167"/>
      <c r="U277" s="167"/>
      <c r="V277" s="167"/>
      <c r="W277" s="167"/>
      <c r="X277" s="167"/>
      <c r="Y277" s="168"/>
      <c r="Z277" s="170"/>
      <c r="AA277" s="171"/>
      <c r="AB277" s="171"/>
      <c r="AC277" s="172"/>
      <c r="AD277" s="32"/>
    </row>
    <row r="278" spans="2:30" s="22" customFormat="1" ht="15.75" customHeight="1">
      <c r="B278" s="166" t="s">
        <v>89</v>
      </c>
      <c r="C278" s="166"/>
      <c r="D278" s="166"/>
      <c r="E278" s="166"/>
      <c r="F278" s="167">
        <v>0</v>
      </c>
      <c r="G278" s="167"/>
      <c r="H278" s="167"/>
      <c r="I278" s="168"/>
      <c r="J278" s="169">
        <v>0</v>
      </c>
      <c r="K278" s="167"/>
      <c r="L278" s="167"/>
      <c r="M278" s="167"/>
      <c r="N278" s="167"/>
      <c r="O278" s="167"/>
      <c r="P278" s="167"/>
      <c r="Q278" s="169">
        <v>0</v>
      </c>
      <c r="R278" s="167"/>
      <c r="S278" s="167"/>
      <c r="T278" s="167"/>
      <c r="U278" s="167"/>
      <c r="V278" s="167"/>
      <c r="W278" s="167"/>
      <c r="X278" s="167"/>
      <c r="Y278" s="168"/>
      <c r="Z278" s="170"/>
      <c r="AA278" s="171"/>
      <c r="AB278" s="171"/>
      <c r="AC278" s="172"/>
      <c r="AD278" s="32"/>
    </row>
    <row r="279" spans="2:30" s="22" customFormat="1" ht="15.75" customHeight="1">
      <c r="B279" s="51"/>
      <c r="C279" s="51"/>
      <c r="D279" s="51"/>
      <c r="E279" s="5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32"/>
    </row>
    <row r="280" spans="2:30" s="22" customFormat="1" ht="15.7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32"/>
    </row>
    <row r="281" spans="2:30" ht="15.75" customHeight="1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2:30" s="4" customFormat="1" ht="18.75">
      <c r="E282" s="140" t="s">
        <v>98</v>
      </c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T282" s="140"/>
      <c r="U282" s="140"/>
      <c r="V282" s="140"/>
      <c r="W282" s="140"/>
      <c r="Z282" s="83"/>
      <c r="AA282" s="83"/>
      <c r="AB282" s="83"/>
      <c r="AC282" s="83"/>
      <c r="AD282" s="26"/>
    </row>
    <row r="283" spans="2:30" ht="21" customHeight="1">
      <c r="B283" s="1" t="s">
        <v>14</v>
      </c>
      <c r="T283" s="143" t="s">
        <v>102</v>
      </c>
      <c r="U283" s="82"/>
      <c r="V283" s="82"/>
      <c r="W283" s="82"/>
      <c r="Z283" s="82" t="s">
        <v>13</v>
      </c>
      <c r="AA283" s="82"/>
      <c r="AB283" s="82"/>
      <c r="AC283" s="82"/>
      <c r="AD283" s="28"/>
    </row>
    <row r="284" spans="2:30" ht="28.5" customHeight="1"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</row>
    <row r="285" spans="2:30">
      <c r="E285" s="141" t="s">
        <v>103</v>
      </c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</row>
    <row r="286" spans="2:30"/>
    <row r="287" spans="2:30" hidden="1"/>
    <row r="288" spans="2:30" hidden="1"/>
    <row r="289" spans="2:10" hidden="1"/>
    <row r="290" spans="2:10"/>
    <row r="291" spans="2:10" ht="16.5" thickBot="1"/>
    <row r="292" spans="2:10" ht="47.25" customHeight="1" thickTop="1" thickBot="1">
      <c r="B292" s="78"/>
      <c r="C292" s="79"/>
      <c r="D292" s="79"/>
      <c r="E292" s="80" t="s">
        <v>107</v>
      </c>
      <c r="F292" s="80"/>
      <c r="G292" s="80"/>
      <c r="H292" s="80"/>
      <c r="I292" s="80"/>
      <c r="J292" s="81"/>
    </row>
    <row r="293" spans="2:10" ht="17.25" thickTop="1" thickBot="1">
      <c r="B293" s="60"/>
      <c r="C293" s="60"/>
      <c r="D293" s="90"/>
      <c r="E293" s="90"/>
      <c r="F293" s="90"/>
      <c r="G293" s="91"/>
      <c r="H293" s="91"/>
      <c r="I293" s="91"/>
      <c r="J293" s="60"/>
    </row>
    <row r="294" spans="2:10" ht="16.5" thickTop="1">
      <c r="B294" s="70" t="s">
        <v>108</v>
      </c>
      <c r="C294" s="71"/>
      <c r="D294" s="71"/>
      <c r="E294" s="72" t="s">
        <v>125</v>
      </c>
      <c r="F294" s="72"/>
      <c r="G294" s="72"/>
      <c r="H294" s="72"/>
      <c r="I294" s="72"/>
      <c r="J294" s="73"/>
    </row>
    <row r="295" spans="2:10">
      <c r="B295" s="70" t="s">
        <v>109</v>
      </c>
      <c r="C295" s="71"/>
      <c r="D295" s="71"/>
      <c r="E295" s="72" t="s">
        <v>122</v>
      </c>
      <c r="F295" s="72"/>
      <c r="G295" s="72"/>
      <c r="H295" s="72"/>
      <c r="I295" s="72"/>
      <c r="J295" s="73"/>
    </row>
    <row r="296" spans="2:10">
      <c r="B296" s="70" t="s">
        <v>110</v>
      </c>
      <c r="C296" s="71"/>
      <c r="D296" s="71"/>
      <c r="E296" s="72" t="s">
        <v>121</v>
      </c>
      <c r="F296" s="72"/>
      <c r="G296" s="72"/>
      <c r="H296" s="72"/>
      <c r="I296" s="72"/>
      <c r="J296" s="73"/>
    </row>
    <row r="297" spans="2:10">
      <c r="B297" s="70" t="s">
        <v>111</v>
      </c>
      <c r="C297" s="71"/>
      <c r="D297" s="71"/>
      <c r="E297" s="72" t="s">
        <v>120</v>
      </c>
      <c r="F297" s="72"/>
      <c r="G297" s="72"/>
      <c r="H297" s="72"/>
      <c r="I297" s="72"/>
      <c r="J297" s="73"/>
    </row>
    <row r="298" spans="2:10">
      <c r="B298" s="70" t="s">
        <v>112</v>
      </c>
      <c r="C298" s="71"/>
      <c r="D298" s="71"/>
      <c r="E298" s="72" t="s">
        <v>119</v>
      </c>
      <c r="F298" s="72"/>
      <c r="G298" s="72"/>
      <c r="H298" s="72"/>
      <c r="I298" s="72"/>
      <c r="J298" s="73"/>
    </row>
    <row r="299" spans="2:10">
      <c r="B299" s="70" t="s">
        <v>113</v>
      </c>
      <c r="C299" s="71"/>
      <c r="D299" s="71"/>
      <c r="E299" s="72" t="s">
        <v>126</v>
      </c>
      <c r="F299" s="72"/>
      <c r="G299" s="72"/>
      <c r="H299" s="72"/>
      <c r="I299" s="72"/>
      <c r="J299" s="73"/>
    </row>
    <row r="300" spans="2:10">
      <c r="B300" s="70" t="s">
        <v>114</v>
      </c>
      <c r="C300" s="71"/>
      <c r="D300" s="71"/>
      <c r="E300" s="72" t="s">
        <v>123</v>
      </c>
      <c r="F300" s="72"/>
      <c r="G300" s="72"/>
      <c r="H300" s="72"/>
      <c r="I300" s="72"/>
      <c r="J300" s="73"/>
    </row>
    <row r="301" spans="2:10">
      <c r="B301" s="70" t="s">
        <v>115</v>
      </c>
      <c r="C301" s="71"/>
      <c r="D301" s="71"/>
      <c r="E301" s="72" t="s">
        <v>124</v>
      </c>
      <c r="F301" s="72"/>
      <c r="G301" s="72"/>
      <c r="H301" s="72"/>
      <c r="I301" s="72"/>
      <c r="J301" s="73"/>
    </row>
    <row r="302" spans="2:10" ht="16.5" thickBot="1">
      <c r="B302" s="74" t="s">
        <v>116</v>
      </c>
      <c r="C302" s="75"/>
      <c r="D302" s="75"/>
      <c r="E302" s="76"/>
      <c r="F302" s="76"/>
      <c r="G302" s="76"/>
      <c r="H302" s="76"/>
      <c r="I302" s="76"/>
      <c r="J302" s="77"/>
    </row>
    <row r="303" spans="2:10" ht="16.5" thickTop="1"/>
    <row r="304" spans="2:10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</sheetData>
  <mergeCells count="1309">
    <mergeCell ref="P112:R112"/>
    <mergeCell ref="P111:R111"/>
    <mergeCell ref="P90:R90"/>
    <mergeCell ref="P89:R89"/>
    <mergeCell ref="P68:R68"/>
    <mergeCell ref="P43:R43"/>
    <mergeCell ref="P24:U24"/>
    <mergeCell ref="S44:T44"/>
    <mergeCell ref="P144:R144"/>
    <mergeCell ref="P143:R143"/>
    <mergeCell ref="P142:R142"/>
    <mergeCell ref="P139:R139"/>
    <mergeCell ref="P136:R136"/>
    <mergeCell ref="G154:T154"/>
    <mergeCell ref="P141:R141"/>
    <mergeCell ref="K144:M144"/>
    <mergeCell ref="P147:U147"/>
    <mergeCell ref="H136:I136"/>
    <mergeCell ref="F69:G69"/>
    <mergeCell ref="S68:T68"/>
    <mergeCell ref="P123:U123"/>
    <mergeCell ref="S43:T43"/>
    <mergeCell ref="U153:AC153"/>
    <mergeCell ref="V147:AC147"/>
    <mergeCell ref="V148:AC148"/>
    <mergeCell ref="V138:W138"/>
    <mergeCell ref="AA144:AC144"/>
    <mergeCell ref="AA143:AC143"/>
    <mergeCell ref="S143:T143"/>
    <mergeCell ref="C266:F266"/>
    <mergeCell ref="G266:V266"/>
    <mergeCell ref="W266:AC266"/>
    <mergeCell ref="B277:E277"/>
    <mergeCell ref="F277:I277"/>
    <mergeCell ref="J277:P277"/>
    <mergeCell ref="Q277:Y277"/>
    <mergeCell ref="Z277:AC277"/>
    <mergeCell ref="B274:E274"/>
    <mergeCell ref="Z274:AC274"/>
    <mergeCell ref="B278:E278"/>
    <mergeCell ref="B276:E276"/>
    <mergeCell ref="F276:I276"/>
    <mergeCell ref="J276:P276"/>
    <mergeCell ref="Q276:Y276"/>
    <mergeCell ref="Z276:AC276"/>
    <mergeCell ref="F278:I278"/>
    <mergeCell ref="J278:P278"/>
    <mergeCell ref="Q278:Y278"/>
    <mergeCell ref="Z278:AC278"/>
    <mergeCell ref="B275:E275"/>
    <mergeCell ref="F275:I275"/>
    <mergeCell ref="J275:P275"/>
    <mergeCell ref="Q275:Y275"/>
    <mergeCell ref="Z275:AC275"/>
    <mergeCell ref="Q274:Y274"/>
    <mergeCell ref="F274:I274"/>
    <mergeCell ref="C264:F264"/>
    <mergeCell ref="G264:V264"/>
    <mergeCell ref="W264:AC264"/>
    <mergeCell ref="C265:F265"/>
    <mergeCell ref="G265:V265"/>
    <mergeCell ref="W265:AC265"/>
    <mergeCell ref="B260:F260"/>
    <mergeCell ref="G260:M260"/>
    <mergeCell ref="N260:S260"/>
    <mergeCell ref="T260:X260"/>
    <mergeCell ref="Y260:AC260"/>
    <mergeCell ref="B261:F261"/>
    <mergeCell ref="G261:M261"/>
    <mergeCell ref="N261:S261"/>
    <mergeCell ref="T261:X261"/>
    <mergeCell ref="Y261:AC261"/>
    <mergeCell ref="AA256:AC256"/>
    <mergeCell ref="B259:F259"/>
    <mergeCell ref="G259:M259"/>
    <mergeCell ref="N259:S259"/>
    <mergeCell ref="T259:X259"/>
    <mergeCell ref="Y259:AC259"/>
    <mergeCell ref="B256:C256"/>
    <mergeCell ref="F256:G256"/>
    <mergeCell ref="H256:I256"/>
    <mergeCell ref="K256:M256"/>
    <mergeCell ref="P256:R256"/>
    <mergeCell ref="S256:T256"/>
    <mergeCell ref="K255:M255"/>
    <mergeCell ref="V256:W256"/>
    <mergeCell ref="X256:Z256"/>
    <mergeCell ref="F254:G254"/>
    <mergeCell ref="P255:R255"/>
    <mergeCell ref="S255:T255"/>
    <mergeCell ref="V255:W255"/>
    <mergeCell ref="X255:Z255"/>
    <mergeCell ref="S254:T254"/>
    <mergeCell ref="V254:W254"/>
    <mergeCell ref="X254:Z254"/>
    <mergeCell ref="J252:M252"/>
    <mergeCell ref="N252:N253"/>
    <mergeCell ref="AA254:AC254"/>
    <mergeCell ref="B255:C255"/>
    <mergeCell ref="F255:G255"/>
    <mergeCell ref="H255:I255"/>
    <mergeCell ref="V253:W253"/>
    <mergeCell ref="X253:Z253"/>
    <mergeCell ref="B254:C254"/>
    <mergeCell ref="F253:G253"/>
    <mergeCell ref="H253:I253"/>
    <mergeCell ref="K253:M253"/>
    <mergeCell ref="P253:R253"/>
    <mergeCell ref="S253:T253"/>
    <mergeCell ref="H254:I254"/>
    <mergeCell ref="K254:M254"/>
    <mergeCell ref="P254:R254"/>
    <mergeCell ref="O252:O253"/>
    <mergeCell ref="P252:U252"/>
    <mergeCell ref="AA255:AC255"/>
    <mergeCell ref="F235:G235"/>
    <mergeCell ref="H235:I235"/>
    <mergeCell ref="B249:H249"/>
    <mergeCell ref="I249:AC249"/>
    <mergeCell ref="B251:C253"/>
    <mergeCell ref="D251:O251"/>
    <mergeCell ref="P251:Z251"/>
    <mergeCell ref="AA251:AC253"/>
    <mergeCell ref="D252:D253"/>
    <mergeCell ref="V252:Z252"/>
    <mergeCell ref="F236:G236"/>
    <mergeCell ref="K236:M236"/>
    <mergeCell ref="F237:G237"/>
    <mergeCell ref="H237:I237"/>
    <mergeCell ref="K237:M237"/>
    <mergeCell ref="H236:I236"/>
    <mergeCell ref="AA235:AC235"/>
    <mergeCell ref="V236:W236"/>
    <mergeCell ref="X237:Z237"/>
    <mergeCell ref="AA237:AC237"/>
    <mergeCell ref="X236:Z236"/>
    <mergeCell ref="AA236:AC236"/>
    <mergeCell ref="X235:Z235"/>
    <mergeCell ref="K235:M235"/>
    <mergeCell ref="P235:R235"/>
    <mergeCell ref="S235:T235"/>
    <mergeCell ref="V237:W237"/>
    <mergeCell ref="P237:R237"/>
    <mergeCell ref="S237:T237"/>
    <mergeCell ref="P236:R236"/>
    <mergeCell ref="S236:T236"/>
    <mergeCell ref="E252:I252"/>
    <mergeCell ref="F234:G234"/>
    <mergeCell ref="H234:I234"/>
    <mergeCell ref="V234:W234"/>
    <mergeCell ref="K234:M234"/>
    <mergeCell ref="P234:R234"/>
    <mergeCell ref="X234:Z234"/>
    <mergeCell ref="S234:T234"/>
    <mergeCell ref="X217:Z217"/>
    <mergeCell ref="J210:M210"/>
    <mergeCell ref="V210:Z210"/>
    <mergeCell ref="P210:U210"/>
    <mergeCell ref="S211:T211"/>
    <mergeCell ref="K216:M216"/>
    <mergeCell ref="X216:Z216"/>
    <mergeCell ref="X211:Z211"/>
    <mergeCell ref="V212:W212"/>
    <mergeCell ref="K213:M213"/>
    <mergeCell ref="V216:W216"/>
    <mergeCell ref="N233:N234"/>
    <mergeCell ref="O233:O234"/>
    <mergeCell ref="B221:F221"/>
    <mergeCell ref="G221:J221"/>
    <mergeCell ref="B223:F223"/>
    <mergeCell ref="K222:O222"/>
    <mergeCell ref="B232:C234"/>
    <mergeCell ref="D233:D234"/>
    <mergeCell ref="C228:F228"/>
    <mergeCell ref="G228:T228"/>
    <mergeCell ref="U227:AC227"/>
    <mergeCell ref="P221:U221"/>
    <mergeCell ref="B68:C68"/>
    <mergeCell ref="F68:G68"/>
    <mergeCell ref="H68:I68"/>
    <mergeCell ref="K166:M166"/>
    <mergeCell ref="C153:F153"/>
    <mergeCell ref="B149:F149"/>
    <mergeCell ref="G149:J149"/>
    <mergeCell ref="G153:T153"/>
    <mergeCell ref="J12:M12"/>
    <mergeCell ref="N12:N13"/>
    <mergeCell ref="O12:O13"/>
    <mergeCell ref="K15:M15"/>
    <mergeCell ref="K16:M16"/>
    <mergeCell ref="K17:M17"/>
    <mergeCell ref="K13:M13"/>
    <mergeCell ref="B271:E273"/>
    <mergeCell ref="B269:AC269"/>
    <mergeCell ref="F273:I273"/>
    <mergeCell ref="Z271:AC273"/>
    <mergeCell ref="F271:Y271"/>
    <mergeCell ref="F272:P272"/>
    <mergeCell ref="Q272:Y273"/>
    <mergeCell ref="J273:P273"/>
    <mergeCell ref="F67:G67"/>
    <mergeCell ref="H67:I67"/>
    <mergeCell ref="G152:T152"/>
    <mergeCell ref="B147:F147"/>
    <mergeCell ref="K147:O147"/>
    <mergeCell ref="B69:C69"/>
    <mergeCell ref="B148:F148"/>
    <mergeCell ref="G148:J148"/>
    <mergeCell ref="C152:F152"/>
    <mergeCell ref="B66:C66"/>
    <mergeCell ref="F66:G66"/>
    <mergeCell ref="H66:I66"/>
    <mergeCell ref="V66:W66"/>
    <mergeCell ref="X66:Z66"/>
    <mergeCell ref="V65:W65"/>
    <mergeCell ref="X65:Z65"/>
    <mergeCell ref="P66:R66"/>
    <mergeCell ref="S65:T65"/>
    <mergeCell ref="S64:T64"/>
    <mergeCell ref="B65:C65"/>
    <mergeCell ref="H64:I64"/>
    <mergeCell ref="P64:R64"/>
    <mergeCell ref="F65:G65"/>
    <mergeCell ref="AA62:AC62"/>
    <mergeCell ref="X62:Z62"/>
    <mergeCell ref="V62:W62"/>
    <mergeCell ref="AA63:AC63"/>
    <mergeCell ref="K62:M62"/>
    <mergeCell ref="B64:C64"/>
    <mergeCell ref="F64:G64"/>
    <mergeCell ref="V63:W63"/>
    <mergeCell ref="S63:T63"/>
    <mergeCell ref="V64:W64"/>
    <mergeCell ref="X64:Z64"/>
    <mergeCell ref="K64:M64"/>
    <mergeCell ref="K63:M63"/>
    <mergeCell ref="H63:I63"/>
    <mergeCell ref="P63:R63"/>
    <mergeCell ref="AA64:AC64"/>
    <mergeCell ref="K65:M65"/>
    <mergeCell ref="AA45:AC45"/>
    <mergeCell ref="V50:AC50"/>
    <mergeCell ref="P58:Z58"/>
    <mergeCell ref="AA58:AC60"/>
    <mergeCell ref="S45:T45"/>
    <mergeCell ref="P50:U50"/>
    <mergeCell ref="X45:Z45"/>
    <mergeCell ref="V48:AC48"/>
    <mergeCell ref="P59:U59"/>
    <mergeCell ref="X60:Z60"/>
    <mergeCell ref="B45:C45"/>
    <mergeCell ref="F45:G45"/>
    <mergeCell ref="H45:I45"/>
    <mergeCell ref="P45:R45"/>
    <mergeCell ref="V45:W45"/>
    <mergeCell ref="K45:M45"/>
    <mergeCell ref="H44:I44"/>
    <mergeCell ref="P44:R44"/>
    <mergeCell ref="X44:Z44"/>
    <mergeCell ref="V49:AC49"/>
    <mergeCell ref="U53:AC53"/>
    <mergeCell ref="K50:O50"/>
    <mergeCell ref="U55:AC55"/>
    <mergeCell ref="K49:O49"/>
    <mergeCell ref="P49:U49"/>
    <mergeCell ref="G53:T53"/>
    <mergeCell ref="G49:J49"/>
    <mergeCell ref="G54:T54"/>
    <mergeCell ref="D59:D60"/>
    <mergeCell ref="F60:G60"/>
    <mergeCell ref="C53:F53"/>
    <mergeCell ref="C55:F55"/>
    <mergeCell ref="K43:M43"/>
    <mergeCell ref="AA44:AC44"/>
    <mergeCell ref="V44:W44"/>
    <mergeCell ref="AA43:AC43"/>
    <mergeCell ref="V42:W42"/>
    <mergeCell ref="V43:W43"/>
    <mergeCell ref="X42:Z42"/>
    <mergeCell ref="AA42:AC42"/>
    <mergeCell ref="AA40:AC40"/>
    <mergeCell ref="H40:I40"/>
    <mergeCell ref="K41:M41"/>
    <mergeCell ref="V41:W41"/>
    <mergeCell ref="H41:I41"/>
    <mergeCell ref="V40:W40"/>
    <mergeCell ref="K40:M40"/>
    <mergeCell ref="X41:Z41"/>
    <mergeCell ref="AA41:AC41"/>
    <mergeCell ref="B19:C19"/>
    <mergeCell ref="G23:J23"/>
    <mergeCell ref="K20:M20"/>
    <mergeCell ref="P34:Z34"/>
    <mergeCell ref="X36:Z36"/>
    <mergeCell ref="V36:W36"/>
    <mergeCell ref="V25:AC25"/>
    <mergeCell ref="AA37:AC37"/>
    <mergeCell ref="F36:G36"/>
    <mergeCell ref="K38:M38"/>
    <mergeCell ref="H38:I38"/>
    <mergeCell ref="C28:F28"/>
    <mergeCell ref="B25:F25"/>
    <mergeCell ref="V39:W39"/>
    <mergeCell ref="V37:W37"/>
    <mergeCell ref="C29:F29"/>
    <mergeCell ref="C30:F30"/>
    <mergeCell ref="O35:O36"/>
    <mergeCell ref="P35:U35"/>
    <mergeCell ref="B24:F24"/>
    <mergeCell ref="B20:C20"/>
    <mergeCell ref="H36:I36"/>
    <mergeCell ref="S37:T37"/>
    <mergeCell ref="F40:G40"/>
    <mergeCell ref="F37:G37"/>
    <mergeCell ref="F39:G39"/>
    <mergeCell ref="F38:G38"/>
    <mergeCell ref="K39:M39"/>
    <mergeCell ref="S20:T20"/>
    <mergeCell ref="D35:D36"/>
    <mergeCell ref="J35:M35"/>
    <mergeCell ref="F18:G18"/>
    <mergeCell ref="H18:I18"/>
    <mergeCell ref="B17:C17"/>
    <mergeCell ref="B18:C18"/>
    <mergeCell ref="I32:AC32"/>
    <mergeCell ref="E35:I35"/>
    <mergeCell ref="S36:T36"/>
    <mergeCell ref="B23:F23"/>
    <mergeCell ref="G25:J25"/>
    <mergeCell ref="K24:O24"/>
    <mergeCell ref="K25:O25"/>
    <mergeCell ref="G24:J24"/>
    <mergeCell ref="P20:R20"/>
    <mergeCell ref="F20:G20"/>
    <mergeCell ref="B32:H32"/>
    <mergeCell ref="D34:O34"/>
    <mergeCell ref="AA34:AC36"/>
    <mergeCell ref="P36:R36"/>
    <mergeCell ref="N35:N36"/>
    <mergeCell ref="V35:Z35"/>
    <mergeCell ref="H37:I37"/>
    <mergeCell ref="P11:Z11"/>
    <mergeCell ref="H20:I20"/>
    <mergeCell ref="F14:G14"/>
    <mergeCell ref="P17:R17"/>
    <mergeCell ref="K19:M19"/>
    <mergeCell ref="H17:I17"/>
    <mergeCell ref="H14:I14"/>
    <mergeCell ref="F17:G17"/>
    <mergeCell ref="K18:M18"/>
    <mergeCell ref="K14:M14"/>
    <mergeCell ref="S13:T13"/>
    <mergeCell ref="X13:Z13"/>
    <mergeCell ref="AA20:AC20"/>
    <mergeCell ref="V20:W20"/>
    <mergeCell ref="V16:W16"/>
    <mergeCell ref="X16:Z16"/>
    <mergeCell ref="X18:Z18"/>
    <mergeCell ref="AA11:AC13"/>
    <mergeCell ref="X14:Z14"/>
    <mergeCell ref="X19:Z19"/>
    <mergeCell ref="V19:W19"/>
    <mergeCell ref="X20:Z20"/>
    <mergeCell ref="V12:Z12"/>
    <mergeCell ref="P18:R18"/>
    <mergeCell ref="P14:R14"/>
    <mergeCell ref="H15:I15"/>
    <mergeCell ref="I157:AC157"/>
    <mergeCell ref="P13:R13"/>
    <mergeCell ref="V13:W13"/>
    <mergeCell ref="S14:T14"/>
    <mergeCell ref="AA18:AC18"/>
    <mergeCell ref="V18:W18"/>
    <mergeCell ref="V15:W15"/>
    <mergeCell ref="V17:W17"/>
    <mergeCell ref="X17:Z17"/>
    <mergeCell ref="V14:W14"/>
    <mergeCell ref="T282:W282"/>
    <mergeCell ref="T283:W283"/>
    <mergeCell ref="V166:W166"/>
    <mergeCell ref="X166:Z166"/>
    <mergeCell ref="AA164:AC164"/>
    <mergeCell ref="V235:W235"/>
    <mergeCell ref="X164:Z164"/>
    <mergeCell ref="V164:W164"/>
    <mergeCell ref="P232:Z232"/>
    <mergeCell ref="S217:T217"/>
    <mergeCell ref="V165:W165"/>
    <mergeCell ref="AA232:AC234"/>
    <mergeCell ref="J274:P274"/>
    <mergeCell ref="G147:J147"/>
    <mergeCell ref="K149:O149"/>
    <mergeCell ref="P149:U149"/>
    <mergeCell ref="K148:O148"/>
    <mergeCell ref="P148:U148"/>
    <mergeCell ref="V217:W217"/>
    <mergeCell ref="P164:R164"/>
    <mergeCell ref="U154:AC154"/>
    <mergeCell ref="S144:T144"/>
    <mergeCell ref="X138:Z138"/>
    <mergeCell ref="U152:AC152"/>
    <mergeCell ref="V149:AC149"/>
    <mergeCell ref="X144:Z144"/>
    <mergeCell ref="V144:W144"/>
    <mergeCell ref="AA135:AC135"/>
    <mergeCell ref="V137:W137"/>
    <mergeCell ref="AA136:AC136"/>
    <mergeCell ref="X139:Z139"/>
    <mergeCell ref="AA139:AC139"/>
    <mergeCell ref="V140:W140"/>
    <mergeCell ref="V143:W143"/>
    <mergeCell ref="V142:W142"/>
    <mergeCell ref="V141:W141"/>
    <mergeCell ref="X137:Z137"/>
    <mergeCell ref="X136:Z136"/>
    <mergeCell ref="V136:W136"/>
    <mergeCell ref="AA138:AC138"/>
    <mergeCell ref="AA137:AC137"/>
    <mergeCell ref="X143:Z143"/>
    <mergeCell ref="S140:T140"/>
    <mergeCell ref="AA134:AC134"/>
    <mergeCell ref="K135:M135"/>
    <mergeCell ref="S142:T142"/>
    <mergeCell ref="V135:W135"/>
    <mergeCell ref="X135:Z135"/>
    <mergeCell ref="P133:R133"/>
    <mergeCell ref="O132:O133"/>
    <mergeCell ref="V132:Z132"/>
    <mergeCell ref="X134:Z134"/>
    <mergeCell ref="S136:T136"/>
    <mergeCell ref="E285:W285"/>
    <mergeCell ref="E284:W284"/>
    <mergeCell ref="B122:F122"/>
    <mergeCell ref="G122:J122"/>
    <mergeCell ref="K122:O122"/>
    <mergeCell ref="P122:U122"/>
    <mergeCell ref="E282:Q282"/>
    <mergeCell ref="G127:T127"/>
    <mergeCell ref="C126:F126"/>
    <mergeCell ref="G126:T126"/>
    <mergeCell ref="U126:AC126"/>
    <mergeCell ref="H133:I133"/>
    <mergeCell ref="X133:Z133"/>
    <mergeCell ref="K133:M133"/>
    <mergeCell ref="S134:T134"/>
    <mergeCell ref="H134:I134"/>
    <mergeCell ref="V134:W134"/>
    <mergeCell ref="P134:R134"/>
    <mergeCell ref="V162:W162"/>
    <mergeCell ref="AA113:AC113"/>
    <mergeCell ref="B115:C115"/>
    <mergeCell ref="P116:R116"/>
    <mergeCell ref="F114:G114"/>
    <mergeCell ref="B116:C116"/>
    <mergeCell ref="H114:I114"/>
    <mergeCell ref="P114:R114"/>
    <mergeCell ref="K113:M113"/>
    <mergeCell ref="P113:R113"/>
    <mergeCell ref="S113:T113"/>
    <mergeCell ref="U102:AC102"/>
    <mergeCell ref="C103:F103"/>
    <mergeCell ref="P115:R115"/>
    <mergeCell ref="S115:T115"/>
    <mergeCell ref="K110:M110"/>
    <mergeCell ref="C104:F104"/>
    <mergeCell ref="G104:T104"/>
    <mergeCell ref="U104:AC104"/>
    <mergeCell ref="F115:G115"/>
    <mergeCell ref="H115:I115"/>
    <mergeCell ref="G103:T103"/>
    <mergeCell ref="F113:G113"/>
    <mergeCell ref="H113:I113"/>
    <mergeCell ref="H111:I111"/>
    <mergeCell ref="B106:H106"/>
    <mergeCell ref="P107:Z107"/>
    <mergeCell ref="X112:Z112"/>
    <mergeCell ref="U103:AC103"/>
    <mergeCell ref="AA111:AC111"/>
    <mergeCell ref="X109:Z109"/>
    <mergeCell ref="H110:I110"/>
    <mergeCell ref="X110:Z110"/>
    <mergeCell ref="B99:F99"/>
    <mergeCell ref="G99:J99"/>
    <mergeCell ref="K99:O99"/>
    <mergeCell ref="P99:U99"/>
    <mergeCell ref="V99:AC99"/>
    <mergeCell ref="B98:F98"/>
    <mergeCell ref="G98:J98"/>
    <mergeCell ref="G102:T102"/>
    <mergeCell ref="U78:AC78"/>
    <mergeCell ref="P98:U98"/>
    <mergeCell ref="B82:H82"/>
    <mergeCell ref="I82:AC82"/>
    <mergeCell ref="B97:F97"/>
    <mergeCell ref="G97:J97"/>
    <mergeCell ref="K97:O97"/>
    <mergeCell ref="P97:U97"/>
    <mergeCell ref="AA92:AC92"/>
    <mergeCell ref="V97:AC97"/>
    <mergeCell ref="C79:F79"/>
    <mergeCell ref="B89:C89"/>
    <mergeCell ref="H94:I94"/>
    <mergeCell ref="H93:I93"/>
    <mergeCell ref="P94:R94"/>
    <mergeCell ref="F94:G94"/>
    <mergeCell ref="X94:Z94"/>
    <mergeCell ref="F92:G92"/>
    <mergeCell ref="H92:I92"/>
    <mergeCell ref="X92:Z92"/>
    <mergeCell ref="F93:G93"/>
    <mergeCell ref="V92:W92"/>
    <mergeCell ref="AA93:AC93"/>
    <mergeCell ref="V74:AC74"/>
    <mergeCell ref="X68:Z68"/>
    <mergeCell ref="V69:W69"/>
    <mergeCell ref="V68:W68"/>
    <mergeCell ref="X69:Z69"/>
    <mergeCell ref="AA69:AC69"/>
    <mergeCell ref="AA68:AC68"/>
    <mergeCell ref="AA91:AC91"/>
    <mergeCell ref="V73:AC73"/>
    <mergeCell ref="AA87:AC87"/>
    <mergeCell ref="X86:Z86"/>
    <mergeCell ref="AA88:AC88"/>
    <mergeCell ref="U79:AC79"/>
    <mergeCell ref="V91:W91"/>
    <mergeCell ref="X90:Z90"/>
    <mergeCell ref="AA90:AC90"/>
    <mergeCell ref="X89:Z89"/>
    <mergeCell ref="V86:W86"/>
    <mergeCell ref="V87:W87"/>
    <mergeCell ref="P74:U74"/>
    <mergeCell ref="U77:AC77"/>
    <mergeCell ref="G79:T79"/>
    <mergeCell ref="F87:G87"/>
    <mergeCell ref="F89:G89"/>
    <mergeCell ref="AA89:AC89"/>
    <mergeCell ref="F88:G88"/>
    <mergeCell ref="H88:I88"/>
    <mergeCell ref="V88:W88"/>
    <mergeCell ref="X88:Z88"/>
    <mergeCell ref="H89:I89"/>
    <mergeCell ref="K89:M89"/>
    <mergeCell ref="S89:T89"/>
    <mergeCell ref="K66:M66"/>
    <mergeCell ref="K67:M67"/>
    <mergeCell ref="V72:AC72"/>
    <mergeCell ref="P72:U72"/>
    <mergeCell ref="AA66:AC66"/>
    <mergeCell ref="S66:T66"/>
    <mergeCell ref="K68:M68"/>
    <mergeCell ref="AA67:AC67"/>
    <mergeCell ref="B63:C63"/>
    <mergeCell ref="B67:C67"/>
    <mergeCell ref="P65:R65"/>
    <mergeCell ref="P67:R67"/>
    <mergeCell ref="V67:W67"/>
    <mergeCell ref="X67:Z67"/>
    <mergeCell ref="F63:G63"/>
    <mergeCell ref="X63:Z63"/>
    <mergeCell ref="F61:G61"/>
    <mergeCell ref="H61:I61"/>
    <mergeCell ref="P61:R61"/>
    <mergeCell ref="B62:C62"/>
    <mergeCell ref="S62:T62"/>
    <mergeCell ref="X61:Z61"/>
    <mergeCell ref="B61:C61"/>
    <mergeCell ref="S61:T61"/>
    <mergeCell ref="V61:W61"/>
    <mergeCell ref="H62:I62"/>
    <mergeCell ref="H69:I69"/>
    <mergeCell ref="H65:I65"/>
    <mergeCell ref="G72:J72"/>
    <mergeCell ref="F62:G62"/>
    <mergeCell ref="P62:R62"/>
    <mergeCell ref="AA65:AC65"/>
    <mergeCell ref="B41:C41"/>
    <mergeCell ref="B38:C38"/>
    <mergeCell ref="AA61:AC61"/>
    <mergeCell ref="K61:M61"/>
    <mergeCell ref="S38:T38"/>
    <mergeCell ref="S41:T41"/>
    <mergeCell ref="P39:R39"/>
    <mergeCell ref="P41:R41"/>
    <mergeCell ref="S39:T39"/>
    <mergeCell ref="B58:C60"/>
    <mergeCell ref="B37:C37"/>
    <mergeCell ref="B39:C39"/>
    <mergeCell ref="B40:C40"/>
    <mergeCell ref="B48:F48"/>
    <mergeCell ref="B49:F49"/>
    <mergeCell ref="B44:C44"/>
    <mergeCell ref="B42:C42"/>
    <mergeCell ref="B43:C43"/>
    <mergeCell ref="F43:G43"/>
    <mergeCell ref="F42:G42"/>
    <mergeCell ref="P60:R60"/>
    <mergeCell ref="D58:O58"/>
    <mergeCell ref="H60:I60"/>
    <mergeCell ref="K42:M42"/>
    <mergeCell ref="B50:F50"/>
    <mergeCell ref="G50:J50"/>
    <mergeCell ref="C54:F54"/>
    <mergeCell ref="I57:AC57"/>
    <mergeCell ref="E59:I59"/>
    <mergeCell ref="V60:W60"/>
    <mergeCell ref="K60:M60"/>
    <mergeCell ref="U54:AC54"/>
    <mergeCell ref="C77:F77"/>
    <mergeCell ref="C78:F78"/>
    <mergeCell ref="G77:T77"/>
    <mergeCell ref="G78:T78"/>
    <mergeCell ref="B74:F74"/>
    <mergeCell ref="G74:J74"/>
    <mergeCell ref="P73:U73"/>
    <mergeCell ref="S67:T67"/>
    <mergeCell ref="P69:R69"/>
    <mergeCell ref="S69:T69"/>
    <mergeCell ref="B73:F73"/>
    <mergeCell ref="K72:O72"/>
    <mergeCell ref="B72:F72"/>
    <mergeCell ref="G73:J73"/>
    <mergeCell ref="B2:AC2"/>
    <mergeCell ref="D5:AC5"/>
    <mergeCell ref="D6:AC6"/>
    <mergeCell ref="R3:U3"/>
    <mergeCell ref="K3:Q3"/>
    <mergeCell ref="I3:J3"/>
    <mergeCell ref="B34:C36"/>
    <mergeCell ref="G29:T29"/>
    <mergeCell ref="N59:N60"/>
    <mergeCell ref="O59:O60"/>
    <mergeCell ref="S60:T60"/>
    <mergeCell ref="J59:M59"/>
    <mergeCell ref="G48:J48"/>
    <mergeCell ref="K48:O48"/>
    <mergeCell ref="P48:U48"/>
    <mergeCell ref="B57:H57"/>
    <mergeCell ref="V59:Z59"/>
    <mergeCell ref="G55:T55"/>
    <mergeCell ref="K37:M37"/>
    <mergeCell ref="H39:I39"/>
    <mergeCell ref="F41:G41"/>
    <mergeCell ref="H42:I42"/>
    <mergeCell ref="P42:R42"/>
    <mergeCell ref="S42:T42"/>
    <mergeCell ref="F44:G44"/>
    <mergeCell ref="G30:T30"/>
    <mergeCell ref="U30:AC30"/>
    <mergeCell ref="V24:AC24"/>
    <mergeCell ref="K23:O23"/>
    <mergeCell ref="P23:U23"/>
    <mergeCell ref="V23:AC23"/>
    <mergeCell ref="U28:AC28"/>
    <mergeCell ref="P25:U25"/>
    <mergeCell ref="U29:AC29"/>
    <mergeCell ref="G28:T28"/>
    <mergeCell ref="V38:W38"/>
    <mergeCell ref="X40:Z40"/>
    <mergeCell ref="AA38:AC38"/>
    <mergeCell ref="P37:R37"/>
    <mergeCell ref="X37:Z37"/>
    <mergeCell ref="P40:R40"/>
    <mergeCell ref="X38:Z38"/>
    <mergeCell ref="AA39:AC39"/>
    <mergeCell ref="X39:Z39"/>
    <mergeCell ref="S40:T40"/>
    <mergeCell ref="K36:M36"/>
    <mergeCell ref="P38:R38"/>
    <mergeCell ref="X43:Z43"/>
    <mergeCell ref="K44:M44"/>
    <mergeCell ref="H43:I43"/>
    <mergeCell ref="P16:R16"/>
    <mergeCell ref="AA16:AC16"/>
    <mergeCell ref="F19:G19"/>
    <mergeCell ref="H19:I19"/>
    <mergeCell ref="P19:R19"/>
    <mergeCell ref="S17:T17"/>
    <mergeCell ref="H16:I16"/>
    <mergeCell ref="S18:T18"/>
    <mergeCell ref="S19:T19"/>
    <mergeCell ref="AA19:AC19"/>
    <mergeCell ref="B10:H10"/>
    <mergeCell ref="I10:AC10"/>
    <mergeCell ref="B8:AC8"/>
    <mergeCell ref="B11:C13"/>
    <mergeCell ref="D12:D13"/>
    <mergeCell ref="E12:I12"/>
    <mergeCell ref="F13:G13"/>
    <mergeCell ref="H13:I13"/>
    <mergeCell ref="D11:O11"/>
    <mergeCell ref="P12:U12"/>
    <mergeCell ref="B16:C16"/>
    <mergeCell ref="F15:G15"/>
    <mergeCell ref="F16:G16"/>
    <mergeCell ref="AA14:AC14"/>
    <mergeCell ref="B15:C15"/>
    <mergeCell ref="AA15:AC15"/>
    <mergeCell ref="AA17:AC17"/>
    <mergeCell ref="B14:C14"/>
    <mergeCell ref="S16:T16"/>
    <mergeCell ref="X15:Z15"/>
    <mergeCell ref="S15:T15"/>
    <mergeCell ref="P15:R15"/>
    <mergeCell ref="B83:C85"/>
    <mergeCell ref="D83:O83"/>
    <mergeCell ref="P83:Z83"/>
    <mergeCell ref="H86:I86"/>
    <mergeCell ref="P86:R86"/>
    <mergeCell ref="S86:T86"/>
    <mergeCell ref="H87:I87"/>
    <mergeCell ref="F86:G86"/>
    <mergeCell ref="V84:Z84"/>
    <mergeCell ref="N84:N85"/>
    <mergeCell ref="K85:M85"/>
    <mergeCell ref="O84:O85"/>
    <mergeCell ref="P85:R85"/>
    <mergeCell ref="P84:U84"/>
    <mergeCell ref="J84:M84"/>
    <mergeCell ref="K94:M94"/>
    <mergeCell ref="S94:T94"/>
    <mergeCell ref="P93:R93"/>
    <mergeCell ref="S93:T93"/>
    <mergeCell ref="X93:Z93"/>
    <mergeCell ref="V94:W94"/>
    <mergeCell ref="V93:W93"/>
    <mergeCell ref="S92:T92"/>
    <mergeCell ref="P92:R92"/>
    <mergeCell ref="S91:T91"/>
    <mergeCell ref="K90:M90"/>
    <mergeCell ref="K91:M91"/>
    <mergeCell ref="P91:R91"/>
    <mergeCell ref="F90:G90"/>
    <mergeCell ref="H90:I90"/>
    <mergeCell ref="H91:I91"/>
    <mergeCell ref="F91:G91"/>
    <mergeCell ref="AA83:AC85"/>
    <mergeCell ref="X87:Z87"/>
    <mergeCell ref="P87:R87"/>
    <mergeCell ref="S87:T87"/>
    <mergeCell ref="AA86:AC86"/>
    <mergeCell ref="P88:R88"/>
    <mergeCell ref="S88:T88"/>
    <mergeCell ref="X85:Z85"/>
    <mergeCell ref="S85:T85"/>
    <mergeCell ref="V85:W85"/>
    <mergeCell ref="B114:C114"/>
    <mergeCell ref="B113:C113"/>
    <mergeCell ref="B93:C93"/>
    <mergeCell ref="B91:C91"/>
    <mergeCell ref="B110:C110"/>
    <mergeCell ref="B92:C92"/>
    <mergeCell ref="B107:C109"/>
    <mergeCell ref="B88:C88"/>
    <mergeCell ref="B94:C94"/>
    <mergeCell ref="C102:F102"/>
    <mergeCell ref="B86:C86"/>
    <mergeCell ref="D84:D85"/>
    <mergeCell ref="E84:I84"/>
    <mergeCell ref="B90:C90"/>
    <mergeCell ref="B87:C87"/>
    <mergeCell ref="H85:I85"/>
    <mergeCell ref="F85:G85"/>
    <mergeCell ref="V111:W111"/>
    <mergeCell ref="S111:T111"/>
    <mergeCell ref="AA110:AC110"/>
    <mergeCell ref="B111:C111"/>
    <mergeCell ref="X111:Z111"/>
    <mergeCell ref="H112:I112"/>
    <mergeCell ref="V112:W112"/>
    <mergeCell ref="K112:M112"/>
    <mergeCell ref="K86:M86"/>
    <mergeCell ref="J108:M108"/>
    <mergeCell ref="AA107:AC109"/>
    <mergeCell ref="D107:O107"/>
    <mergeCell ref="D108:D109"/>
    <mergeCell ref="K111:M111"/>
    <mergeCell ref="V108:Z108"/>
    <mergeCell ref="V109:W109"/>
    <mergeCell ref="V110:W110"/>
    <mergeCell ref="F111:G111"/>
    <mergeCell ref="E108:I108"/>
    <mergeCell ref="P108:U108"/>
    <mergeCell ref="N108:N109"/>
    <mergeCell ref="O108:O109"/>
    <mergeCell ref="S109:T109"/>
    <mergeCell ref="F110:G110"/>
    <mergeCell ref="K109:M109"/>
    <mergeCell ref="F109:G109"/>
    <mergeCell ref="H109:I109"/>
    <mergeCell ref="P110:R110"/>
    <mergeCell ref="P109:R109"/>
    <mergeCell ref="S110:T110"/>
    <mergeCell ref="V89:W89"/>
    <mergeCell ref="K87:M87"/>
    <mergeCell ref="AA94:AC94"/>
    <mergeCell ref="S90:T90"/>
    <mergeCell ref="X91:Z91"/>
    <mergeCell ref="V90:W90"/>
    <mergeCell ref="V98:AC98"/>
    <mergeCell ref="S114:T114"/>
    <mergeCell ref="S112:T112"/>
    <mergeCell ref="B118:C118"/>
    <mergeCell ref="F118:G118"/>
    <mergeCell ref="H117:I117"/>
    <mergeCell ref="K117:M117"/>
    <mergeCell ref="K118:M118"/>
    <mergeCell ref="B117:C117"/>
    <mergeCell ref="F117:G117"/>
    <mergeCell ref="F116:G116"/>
    <mergeCell ref="H118:I118"/>
    <mergeCell ref="AA118:AC118"/>
    <mergeCell ref="S118:T118"/>
    <mergeCell ref="V118:W118"/>
    <mergeCell ref="X118:Z118"/>
    <mergeCell ref="S116:T116"/>
    <mergeCell ref="H116:I116"/>
    <mergeCell ref="AA116:AC116"/>
    <mergeCell ref="X116:Z116"/>
    <mergeCell ref="X115:Z115"/>
    <mergeCell ref="AA115:AC115"/>
    <mergeCell ref="V114:W114"/>
    <mergeCell ref="X114:Z114"/>
    <mergeCell ref="V116:W116"/>
    <mergeCell ref="AA114:AC114"/>
    <mergeCell ref="V115:W115"/>
    <mergeCell ref="AA117:AC117"/>
    <mergeCell ref="V117:W117"/>
    <mergeCell ref="X113:Z113"/>
    <mergeCell ref="V113:W113"/>
    <mergeCell ref="B112:C112"/>
    <mergeCell ref="F112:G112"/>
    <mergeCell ref="P121:U121"/>
    <mergeCell ref="V122:AC122"/>
    <mergeCell ref="X117:Z117"/>
    <mergeCell ref="S117:T117"/>
    <mergeCell ref="P118:R118"/>
    <mergeCell ref="P117:R117"/>
    <mergeCell ref="V121:AC121"/>
    <mergeCell ref="P132:U132"/>
    <mergeCell ref="J132:M132"/>
    <mergeCell ref="V123:AC123"/>
    <mergeCell ref="C127:F127"/>
    <mergeCell ref="C128:F128"/>
    <mergeCell ref="G128:T128"/>
    <mergeCell ref="U127:AC127"/>
    <mergeCell ref="B123:F123"/>
    <mergeCell ref="G123:J123"/>
    <mergeCell ref="K123:O123"/>
    <mergeCell ref="U128:AC128"/>
    <mergeCell ref="B130:H130"/>
    <mergeCell ref="I130:AC130"/>
    <mergeCell ref="B121:F121"/>
    <mergeCell ref="K121:O121"/>
    <mergeCell ref="AA131:AC133"/>
    <mergeCell ref="E132:I132"/>
    <mergeCell ref="P131:Z131"/>
    <mergeCell ref="S133:T133"/>
    <mergeCell ref="D131:O131"/>
    <mergeCell ref="V133:W133"/>
    <mergeCell ref="D132:D133"/>
    <mergeCell ref="N132:N133"/>
    <mergeCell ref="B134:C134"/>
    <mergeCell ref="B138:C138"/>
    <mergeCell ref="F138:G138"/>
    <mergeCell ref="F133:G133"/>
    <mergeCell ref="H135:I135"/>
    <mergeCell ref="B131:C133"/>
    <mergeCell ref="F134:G134"/>
    <mergeCell ref="B137:C137"/>
    <mergeCell ref="F137:G137"/>
    <mergeCell ref="B135:C135"/>
    <mergeCell ref="B136:C136"/>
    <mergeCell ref="F136:G136"/>
    <mergeCell ref="S135:T135"/>
    <mergeCell ref="H138:I138"/>
    <mergeCell ref="P138:R138"/>
    <mergeCell ref="K137:M137"/>
    <mergeCell ref="H137:I137"/>
    <mergeCell ref="P135:R135"/>
    <mergeCell ref="F135:G135"/>
    <mergeCell ref="K134:M134"/>
    <mergeCell ref="S138:T138"/>
    <mergeCell ref="P137:R137"/>
    <mergeCell ref="S137:T137"/>
    <mergeCell ref="B141:C141"/>
    <mergeCell ref="K141:M141"/>
    <mergeCell ref="K140:M140"/>
    <mergeCell ref="B139:C139"/>
    <mergeCell ref="F139:G139"/>
    <mergeCell ref="H139:I139"/>
    <mergeCell ref="F141:G141"/>
    <mergeCell ref="H141:I141"/>
    <mergeCell ref="F142:G142"/>
    <mergeCell ref="C154:F154"/>
    <mergeCell ref="S139:T139"/>
    <mergeCell ref="AA140:AC140"/>
    <mergeCell ref="X140:Z140"/>
    <mergeCell ref="V139:W139"/>
    <mergeCell ref="B142:C142"/>
    <mergeCell ref="P140:R140"/>
    <mergeCell ref="H142:I142"/>
    <mergeCell ref="H144:I144"/>
    <mergeCell ref="S141:T141"/>
    <mergeCell ref="AA141:AC141"/>
    <mergeCell ref="X142:Z142"/>
    <mergeCell ref="AA142:AC142"/>
    <mergeCell ref="X141:Z141"/>
    <mergeCell ref="B162:C162"/>
    <mergeCell ref="B167:C167"/>
    <mergeCell ref="B164:C164"/>
    <mergeCell ref="F164:G164"/>
    <mergeCell ref="B140:C140"/>
    <mergeCell ref="F140:G140"/>
    <mergeCell ref="H140:I140"/>
    <mergeCell ref="F161:G161"/>
    <mergeCell ref="F143:G143"/>
    <mergeCell ref="E160:I160"/>
    <mergeCell ref="F163:G163"/>
    <mergeCell ref="V160:Z160"/>
    <mergeCell ref="K164:M164"/>
    <mergeCell ref="B143:C143"/>
    <mergeCell ref="B168:C168"/>
    <mergeCell ref="H169:I169"/>
    <mergeCell ref="B144:C144"/>
    <mergeCell ref="F144:G144"/>
    <mergeCell ref="H143:I143"/>
    <mergeCell ref="D159:O159"/>
    <mergeCell ref="J160:M160"/>
    <mergeCell ref="S163:T163"/>
    <mergeCell ref="K161:M161"/>
    <mergeCell ref="D160:D161"/>
    <mergeCell ref="K167:M167"/>
    <mergeCell ref="P167:R167"/>
    <mergeCell ref="K165:M165"/>
    <mergeCell ref="P160:U160"/>
    <mergeCell ref="N160:N161"/>
    <mergeCell ref="F165:G165"/>
    <mergeCell ref="S167:T167"/>
    <mergeCell ref="P159:Z159"/>
    <mergeCell ref="AA166:AC166"/>
    <mergeCell ref="X167:Z167"/>
    <mergeCell ref="AA163:AC163"/>
    <mergeCell ref="P163:R163"/>
    <mergeCell ref="AA162:AC162"/>
    <mergeCell ref="K162:M162"/>
    <mergeCell ref="O160:O161"/>
    <mergeCell ref="V163:W163"/>
    <mergeCell ref="X163:Z163"/>
    <mergeCell ref="X161:Z161"/>
    <mergeCell ref="P162:R162"/>
    <mergeCell ref="F162:G162"/>
    <mergeCell ref="S162:T162"/>
    <mergeCell ref="V161:W161"/>
    <mergeCell ref="H162:I162"/>
    <mergeCell ref="P161:R161"/>
    <mergeCell ref="S161:T161"/>
    <mergeCell ref="H161:I161"/>
    <mergeCell ref="K163:M163"/>
    <mergeCell ref="X162:Z162"/>
    <mergeCell ref="AA159:AC161"/>
    <mergeCell ref="H168:I168"/>
    <mergeCell ref="F168:G168"/>
    <mergeCell ref="S165:T165"/>
    <mergeCell ref="P166:R166"/>
    <mergeCell ref="B166:C166"/>
    <mergeCell ref="F166:G166"/>
    <mergeCell ref="B165:C165"/>
    <mergeCell ref="H165:I165"/>
    <mergeCell ref="P165:R165"/>
    <mergeCell ref="H164:I164"/>
    <mergeCell ref="H166:I166"/>
    <mergeCell ref="S164:T164"/>
    <mergeCell ref="B163:C163"/>
    <mergeCell ref="H163:I163"/>
    <mergeCell ref="P186:Z186"/>
    <mergeCell ref="B159:C161"/>
    <mergeCell ref="H167:I167"/>
    <mergeCell ref="G177:J177"/>
    <mergeCell ref="K177:O177"/>
    <mergeCell ref="P177:U177"/>
    <mergeCell ref="P171:R171"/>
    <mergeCell ref="B184:H184"/>
    <mergeCell ref="I184:AC184"/>
    <mergeCell ref="B172:C172"/>
    <mergeCell ref="C180:F180"/>
    <mergeCell ref="G180:T180"/>
    <mergeCell ref="B171:C171"/>
    <mergeCell ref="B169:C169"/>
    <mergeCell ref="B170:C170"/>
    <mergeCell ref="AA165:AC165"/>
    <mergeCell ref="F167:G167"/>
    <mergeCell ref="V167:W167"/>
    <mergeCell ref="H171:I171"/>
    <mergeCell ref="S170:T170"/>
    <mergeCell ref="S171:T171"/>
    <mergeCell ref="K175:O175"/>
    <mergeCell ref="G175:J175"/>
    <mergeCell ref="P172:R172"/>
    <mergeCell ref="F172:G172"/>
    <mergeCell ref="H172:I172"/>
    <mergeCell ref="V172:W172"/>
    <mergeCell ref="S172:T172"/>
    <mergeCell ref="AA172:AC172"/>
    <mergeCell ref="F171:G171"/>
    <mergeCell ref="K170:M170"/>
    <mergeCell ref="F169:G169"/>
    <mergeCell ref="F170:G170"/>
    <mergeCell ref="K171:M171"/>
    <mergeCell ref="H170:I170"/>
    <mergeCell ref="X165:Z165"/>
    <mergeCell ref="S166:T166"/>
    <mergeCell ref="AA167:AC167"/>
    <mergeCell ref="X171:Z171"/>
    <mergeCell ref="AA171:AC171"/>
    <mergeCell ref="AA170:AC170"/>
    <mergeCell ref="AA169:AC169"/>
    <mergeCell ref="V171:W171"/>
    <mergeCell ref="V170:W170"/>
    <mergeCell ref="X169:Z169"/>
    <mergeCell ref="U181:AC181"/>
    <mergeCell ref="X172:Z172"/>
    <mergeCell ref="V177:AC177"/>
    <mergeCell ref="B176:F176"/>
    <mergeCell ref="V175:AC175"/>
    <mergeCell ref="P175:U175"/>
    <mergeCell ref="G176:J176"/>
    <mergeCell ref="B177:F177"/>
    <mergeCell ref="B175:F175"/>
    <mergeCell ref="K176:O176"/>
    <mergeCell ref="P168:R168"/>
    <mergeCell ref="S168:T168"/>
    <mergeCell ref="AA168:AC168"/>
    <mergeCell ref="S169:T169"/>
    <mergeCell ref="V169:W169"/>
    <mergeCell ref="P170:R170"/>
    <mergeCell ref="P169:R169"/>
    <mergeCell ref="K169:M169"/>
    <mergeCell ref="K168:M168"/>
    <mergeCell ref="X170:Z170"/>
    <mergeCell ref="V168:W168"/>
    <mergeCell ref="X168:Z168"/>
    <mergeCell ref="V176:AC176"/>
    <mergeCell ref="C182:F182"/>
    <mergeCell ref="G182:T182"/>
    <mergeCell ref="U182:AC182"/>
    <mergeCell ref="K188:M188"/>
    <mergeCell ref="O187:O188"/>
    <mergeCell ref="U180:AC180"/>
    <mergeCell ref="C181:F181"/>
    <mergeCell ref="G181:T181"/>
    <mergeCell ref="J187:M187"/>
    <mergeCell ref="B186:C188"/>
    <mergeCell ref="AA189:AC189"/>
    <mergeCell ref="X188:Z188"/>
    <mergeCell ref="V189:W189"/>
    <mergeCell ref="AA186:AC188"/>
    <mergeCell ref="D187:D188"/>
    <mergeCell ref="E187:I187"/>
    <mergeCell ref="P187:U187"/>
    <mergeCell ref="V187:Z187"/>
    <mergeCell ref="P176:U176"/>
    <mergeCell ref="D186:O186"/>
    <mergeCell ref="V188:W188"/>
    <mergeCell ref="X189:Z189"/>
    <mergeCell ref="F188:G188"/>
    <mergeCell ref="H188:I188"/>
    <mergeCell ref="P188:R188"/>
    <mergeCell ref="N187:N188"/>
    <mergeCell ref="S189:T189"/>
    <mergeCell ref="K189:M189"/>
    <mergeCell ref="B189:C189"/>
    <mergeCell ref="F189:G189"/>
    <mergeCell ref="H189:I189"/>
    <mergeCell ref="H190:I190"/>
    <mergeCell ref="B190:C190"/>
    <mergeCell ref="F190:G190"/>
    <mergeCell ref="AA190:AC190"/>
    <mergeCell ref="V190:W190"/>
    <mergeCell ref="X190:Z190"/>
    <mergeCell ref="S188:T188"/>
    <mergeCell ref="V191:W191"/>
    <mergeCell ref="S190:T190"/>
    <mergeCell ref="P189:R189"/>
    <mergeCell ref="P190:R190"/>
    <mergeCell ref="B192:C192"/>
    <mergeCell ref="F192:G192"/>
    <mergeCell ref="H192:I192"/>
    <mergeCell ref="H191:I191"/>
    <mergeCell ref="S191:T191"/>
    <mergeCell ref="B191:C191"/>
    <mergeCell ref="F191:G191"/>
    <mergeCell ref="S192:T192"/>
    <mergeCell ref="AA192:AC192"/>
    <mergeCell ref="X192:Z192"/>
    <mergeCell ref="V193:W193"/>
    <mergeCell ref="P192:R192"/>
    <mergeCell ref="V192:W192"/>
    <mergeCell ref="P191:R191"/>
    <mergeCell ref="X191:Z191"/>
    <mergeCell ref="AA191:AC191"/>
    <mergeCell ref="K190:M190"/>
    <mergeCell ref="H194:I194"/>
    <mergeCell ref="P194:R194"/>
    <mergeCell ref="B194:C194"/>
    <mergeCell ref="P193:R193"/>
    <mergeCell ref="S193:T193"/>
    <mergeCell ref="X193:Z193"/>
    <mergeCell ref="AA193:AC193"/>
    <mergeCell ref="AA194:AC194"/>
    <mergeCell ref="P197:U197"/>
    <mergeCell ref="B193:C193"/>
    <mergeCell ref="F193:G193"/>
    <mergeCell ref="H193:I193"/>
    <mergeCell ref="K193:M193"/>
    <mergeCell ref="K197:O197"/>
    <mergeCell ref="F216:G216"/>
    <mergeCell ref="F194:G194"/>
    <mergeCell ref="G198:J198"/>
    <mergeCell ref="C204:F204"/>
    <mergeCell ref="B212:C212"/>
    <mergeCell ref="V215:W215"/>
    <mergeCell ref="X215:Z215"/>
    <mergeCell ref="X214:Z214"/>
    <mergeCell ref="V214:W214"/>
    <mergeCell ref="S215:T215"/>
    <mergeCell ref="U203:AC203"/>
    <mergeCell ref="G204:T204"/>
    <mergeCell ref="X212:Z212"/>
    <mergeCell ref="F214:G214"/>
    <mergeCell ref="V211:W211"/>
    <mergeCell ref="AA216:AC216"/>
    <mergeCell ref="P198:U198"/>
    <mergeCell ref="J233:M233"/>
    <mergeCell ref="AA215:AC215"/>
    <mergeCell ref="U202:AC202"/>
    <mergeCell ref="V197:AC197"/>
    <mergeCell ref="P199:U199"/>
    <mergeCell ref="P216:R216"/>
    <mergeCell ref="G203:T203"/>
    <mergeCell ref="G197:J197"/>
    <mergeCell ref="H217:I217"/>
    <mergeCell ref="AA217:AC217"/>
    <mergeCell ref="V199:AC199"/>
    <mergeCell ref="V198:AC198"/>
    <mergeCell ref="K215:M215"/>
    <mergeCell ref="G199:J199"/>
    <mergeCell ref="K199:O199"/>
    <mergeCell ref="AA213:AC213"/>
    <mergeCell ref="F212:G212"/>
    <mergeCell ref="AA212:AC212"/>
    <mergeCell ref="H211:I211"/>
    <mergeCell ref="K211:M211"/>
    <mergeCell ref="F211:G211"/>
    <mergeCell ref="N210:N211"/>
    <mergeCell ref="P212:R212"/>
    <mergeCell ref="P215:R215"/>
    <mergeCell ref="I207:AC207"/>
    <mergeCell ref="U204:AC204"/>
    <mergeCell ref="P233:U233"/>
    <mergeCell ref="V233:Z233"/>
    <mergeCell ref="B235:C235"/>
    <mergeCell ref="D210:D211"/>
    <mergeCell ref="P211:R211"/>
    <mergeCell ref="S212:T212"/>
    <mergeCell ref="B198:F198"/>
    <mergeCell ref="B199:F199"/>
    <mergeCell ref="C202:F202"/>
    <mergeCell ref="G202:T202"/>
    <mergeCell ref="C203:F203"/>
    <mergeCell ref="O210:O211"/>
    <mergeCell ref="E210:I210"/>
    <mergeCell ref="C247:F247"/>
    <mergeCell ref="G247:V247"/>
    <mergeCell ref="W245:AC245"/>
    <mergeCell ref="W246:AC246"/>
    <mergeCell ref="W247:AC247"/>
    <mergeCell ref="K212:M212"/>
    <mergeCell ref="P217:R217"/>
    <mergeCell ref="F213:G213"/>
    <mergeCell ref="V213:W213"/>
    <mergeCell ref="C246:F246"/>
    <mergeCell ref="G246:V246"/>
    <mergeCell ref="Y241:AC241"/>
    <mergeCell ref="Y242:AC242"/>
    <mergeCell ref="B242:F242"/>
    <mergeCell ref="G242:M242"/>
    <mergeCell ref="N242:S242"/>
    <mergeCell ref="T242:X242"/>
    <mergeCell ref="C245:F245"/>
    <mergeCell ref="G245:V245"/>
    <mergeCell ref="B237:C237"/>
    <mergeCell ref="E233:I233"/>
    <mergeCell ref="H212:I212"/>
    <mergeCell ref="B214:C214"/>
    <mergeCell ref="H215:I215"/>
    <mergeCell ref="B217:C217"/>
    <mergeCell ref="F217:G217"/>
    <mergeCell ref="D232:O232"/>
    <mergeCell ref="B216:C216"/>
    <mergeCell ref="H213:I213"/>
    <mergeCell ref="X213:Z213"/>
    <mergeCell ref="B241:F241"/>
    <mergeCell ref="G241:M241"/>
    <mergeCell ref="N241:S241"/>
    <mergeCell ref="T241:X241"/>
    <mergeCell ref="B240:F240"/>
    <mergeCell ref="Y240:AC240"/>
    <mergeCell ref="B215:C215"/>
    <mergeCell ref="G240:M240"/>
    <mergeCell ref="N240:S240"/>
    <mergeCell ref="T240:X240"/>
    <mergeCell ref="K217:M217"/>
    <mergeCell ref="K218:M218"/>
    <mergeCell ref="H216:I216"/>
    <mergeCell ref="V222:AC222"/>
    <mergeCell ref="P222:U222"/>
    <mergeCell ref="U226:AC226"/>
    <mergeCell ref="I230:AC230"/>
    <mergeCell ref="S213:T213"/>
    <mergeCell ref="S216:T216"/>
    <mergeCell ref="S214:T214"/>
    <mergeCell ref="P214:R214"/>
    <mergeCell ref="P213:R213"/>
    <mergeCell ref="H214:I214"/>
    <mergeCell ref="K136:M136"/>
    <mergeCell ref="B209:C211"/>
    <mergeCell ref="P209:Z209"/>
    <mergeCell ref="AA209:AC211"/>
    <mergeCell ref="V218:W218"/>
    <mergeCell ref="X218:Z218"/>
    <mergeCell ref="K214:M214"/>
    <mergeCell ref="AA214:AC214"/>
    <mergeCell ref="P223:U223"/>
    <mergeCell ref="U228:AC228"/>
    <mergeCell ref="G227:T227"/>
    <mergeCell ref="V223:AC223"/>
    <mergeCell ref="B236:C236"/>
    <mergeCell ref="B213:C213"/>
    <mergeCell ref="F218:G218"/>
    <mergeCell ref="C227:F227"/>
    <mergeCell ref="G226:T226"/>
    <mergeCell ref="K221:O221"/>
    <mergeCell ref="D209:O209"/>
    <mergeCell ref="F215:G215"/>
    <mergeCell ref="B230:H230"/>
    <mergeCell ref="AA218:AC218"/>
    <mergeCell ref="B218:C218"/>
    <mergeCell ref="V221:AC221"/>
    <mergeCell ref="P218:R218"/>
    <mergeCell ref="S218:T218"/>
    <mergeCell ref="H218:I218"/>
    <mergeCell ref="B222:F222"/>
    <mergeCell ref="G222:J222"/>
    <mergeCell ref="C226:F226"/>
    <mergeCell ref="G223:J223"/>
    <mergeCell ref="K223:O223"/>
    <mergeCell ref="Z283:AC283"/>
    <mergeCell ref="Z282:AC282"/>
    <mergeCell ref="V194:W194"/>
    <mergeCell ref="X194:Z194"/>
    <mergeCell ref="K69:M69"/>
    <mergeCell ref="K74:O74"/>
    <mergeCell ref="K88:M88"/>
    <mergeCell ref="K73:O73"/>
    <mergeCell ref="K115:M115"/>
    <mergeCell ref="K116:M116"/>
    <mergeCell ref="D293:F293"/>
    <mergeCell ref="G293:I293"/>
    <mergeCell ref="S194:T194"/>
    <mergeCell ref="K142:M142"/>
    <mergeCell ref="B207:H207"/>
    <mergeCell ref="K172:M172"/>
    <mergeCell ref="K191:M191"/>
    <mergeCell ref="K194:M194"/>
    <mergeCell ref="B157:H157"/>
    <mergeCell ref="K143:M143"/>
    <mergeCell ref="K192:M192"/>
    <mergeCell ref="K198:O198"/>
    <mergeCell ref="B197:F197"/>
    <mergeCell ref="K114:M114"/>
    <mergeCell ref="K92:M92"/>
    <mergeCell ref="K93:M93"/>
    <mergeCell ref="K138:M138"/>
    <mergeCell ref="K139:M139"/>
    <mergeCell ref="K98:O98"/>
    <mergeCell ref="I106:AC106"/>
    <mergeCell ref="AA112:AC112"/>
    <mergeCell ref="G121:J121"/>
    <mergeCell ref="B296:D296"/>
    <mergeCell ref="E296:J296"/>
    <mergeCell ref="B297:D297"/>
    <mergeCell ref="E297:J297"/>
    <mergeCell ref="B298:D298"/>
    <mergeCell ref="E298:J298"/>
    <mergeCell ref="B299:D299"/>
    <mergeCell ref="E299:J299"/>
    <mergeCell ref="B300:D300"/>
    <mergeCell ref="E300:J300"/>
    <mergeCell ref="B301:D301"/>
    <mergeCell ref="E301:J301"/>
    <mergeCell ref="B302:D302"/>
    <mergeCell ref="E302:J302"/>
    <mergeCell ref="B292:D292"/>
    <mergeCell ref="E292:J292"/>
    <mergeCell ref="B294:D294"/>
    <mergeCell ref="E294:J294"/>
    <mergeCell ref="B295:D295"/>
    <mergeCell ref="E295:J295"/>
  </mergeCells>
  <phoneticPr fontId="0" type="noConversion"/>
  <conditionalFormatting sqref="X15 X38 X62 X87 X111 X135 X163 X190 X213 X236 X255 H16 H39 H63 H88 H112 H136 H164 H191 H214 H237 H256 E16:F16 E39:F39 E63:F63 E88:F88 E112:F112 E136:F136 E164:F164 E191:F191 E214:F214 E237:F237 E256:F256 J16:K16 N16:O16 P15 J39:K39 N39:O39 P38 J63:K63 N63:O63 P62 J88:K88 N88:O88 P87 J112:K112 N112:O112 P111 J136:K136 N136:O136 P135 J164:K164 N164:O164 P163 J191:K191 N191:O191 P190 J214:K214 N214:O214 P213 P236 N256:O256 P255 N114:O118 N138:O144 N166:O172 N193:O194 N216:O218 N237:O237 N90:O94 N65:O69 N41:O45 N18:O20 K18:K20 K41:K45 K65:K69 K90:K94 K114:K118 K138:K144 K166:K172 K193:K194 K216:K218 J237:K237 J256:K256 S15 S38 S62 S87 S111 S135 S163 S190 S213 S236 S255 U15:V15 U38:V38 U62:V62 U87:V87 U111:V111 U135:V135 U163:V163 U190:V190 U213:V213 U236:V236 U255:V255">
    <cfRule type="expression" dxfId="0" priority="510" stopIfTrue="1">
      <formula>E15=0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fitToHeight="15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муниципальн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Гофман В.Ю.</dc:creator>
  <cp:lastModifiedBy>Бухгалтер1</cp:lastModifiedBy>
  <cp:lastPrinted>2025-06-05T10:59:53Z</cp:lastPrinted>
  <dcterms:created xsi:type="dcterms:W3CDTF">2014-06-05T02:58:52Z</dcterms:created>
  <dcterms:modified xsi:type="dcterms:W3CDTF">2025-06-05T11:00:02Z</dcterms:modified>
</cp:coreProperties>
</file>